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emissas" sheetId="1" state="visible" r:id="rId3"/>
    <sheet name="Fluxo Mensal" sheetId="2" state="visible" r:id="rId4"/>
    <sheet name="Resumo Anual" sheetId="3" state="visible" r:id="rId5"/>
    <sheet name="Notas e Font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<sst xmlns="http://schemas.openxmlformats.org/spreadsheetml/2006/main" count="126" uniqueCount="97">
  <si>
    <t xml:space="preserve">UFV Montes Claros — Premissas da Projeção Financeira</t>
  </si>
  <si>
    <t xml:space="preserve">Contrato de Locação + Contrato de O&amp;M · Projeção de 30 anos (vida útil da usina)</t>
  </si>
  <si>
    <t xml:space="preserve">PARÂMETROS GERAIS</t>
  </si>
  <si>
    <t xml:space="preserve">Data de início da vigência (transferência de titularidade do medidor)</t>
  </si>
  <si>
    <t xml:space="preserve">◄ estimativa; usina 85% concluída em abr/2026, operação prevista 2º sem/2026</t>
  </si>
  <si>
    <t xml:space="preserve">Prazo contratual original (meses) — Cláusula 4/5 de ambos os contratos</t>
  </si>
  <si>
    <t xml:space="preserve">Prazo total projetado (anos) — vida útil da usina</t>
  </si>
  <si>
    <t xml:space="preserve">Reajuste anual — Locação (IGP-M/FGV, Cláusula 3.2 do Contrato de Locação)</t>
  </si>
  <si>
    <t xml:space="preserve">◄ média histórica de longo prazo do IGP-M — ajustar se tiver visão própria</t>
  </si>
  <si>
    <t xml:space="preserve">Reajuste anual — Tarifa O&amp;M (reajuste tarifário Cemig, Cláusula 3.5.1 do Contrato de O&amp;M)</t>
  </si>
  <si>
    <t xml:space="preserve">◄ proxy p/ reajuste tarifário ANEEL/Cemig — ajustar se tiver visão própria</t>
  </si>
  <si>
    <t xml:space="preserve">Degradação anual dos módulos fotovoltaicos</t>
  </si>
  <si>
    <t xml:space="preserve">◄ padrão de mercado p/ módulos monocristalinos (Trina Vertex, garantia de 30 anos)</t>
  </si>
  <si>
    <t xml:space="preserve">LOCAÇÃO — VALOR BASE MENSAL (Cláusula 3.1 do Contrato de Locação)</t>
  </si>
  <si>
    <t xml:space="preserve">Locação do imóvel (R$/mês)</t>
  </si>
  <si>
    <t xml:space="preserve">Locação dos bens móveis / SGD (R$/mês)</t>
  </si>
  <si>
    <t xml:space="preserve">Total Locação (R$/mês)</t>
  </si>
  <si>
    <t xml:space="preserve">ANO 1 — BASE CONTRATUAL (ANEXO III do Contrato de O&amp;M: "Previsão da Geração e Remuneração da Usina")</t>
  </si>
  <si>
    <t xml:space="preserve">Mês</t>
  </si>
  <si>
    <t xml:space="preserve">Geração (kWh)</t>
  </si>
  <si>
    <t xml:space="preserve">Locação (R$)</t>
  </si>
  <si>
    <t xml:space="preserve">O&amp;M — Subtotal (R$)</t>
  </si>
  <si>
    <t xml:space="preserve">Receita Total (R$)</t>
  </si>
  <si>
    <t xml:space="preserve">Janeiro</t>
  </si>
  <si>
    <t xml:space="preserve">Fevereiro</t>
  </si>
  <si>
    <t xml:space="preserve">Março</t>
  </si>
  <si>
    <t xml:space="preserve">Abril</t>
  </si>
  <si>
    <t xml:space="preserve">Maio</t>
  </si>
  <si>
    <t xml:space="preserve">Junho</t>
  </si>
  <si>
    <t xml:space="preserve">Julho</t>
  </si>
  <si>
    <t xml:space="preserve">Agosto</t>
  </si>
  <si>
    <t xml:space="preserve">Setembro</t>
  </si>
  <si>
    <t xml:space="preserve">Outubro</t>
  </si>
  <si>
    <t xml:space="preserve">Novembro</t>
  </si>
  <si>
    <t xml:space="preserve">Dezembro</t>
  </si>
  <si>
    <t xml:space="preserve">Total Ano 1</t>
  </si>
  <si>
    <t xml:space="preserve">Fonte: valores extraídos diretamente do ANEXO III do Contrato de O&amp;M (tabela mensal "Previsão da Geração e Remuneração da Usina - GD I", 12 meses). Geração anual (4.890 MWh) confere com o cenário conservador do material de portfólio de abril/2026 (base: projeto executivo Isolar Energy).</t>
  </si>
  <si>
    <t xml:space="preserve">Nota: o Contrato de O&amp;M usa uma remuneração variável (Cláusula 3ª: tarifa B1 Cemig × fator 0,66 × horas operadas, com ajuste semestral "VAS"). Os valores acima já são o resultado dessa fórmula para o Ano 1, conforme o próprio Anexo III — não foram recalculados a partir da tarifa. Para os anos 2–30, a projeção escala esses valores-base pelo reajuste tarifário e pela degradação dos módulos (ver aba 'Fluxo Mensal').</t>
  </si>
  <si>
    <t xml:space="preserve">RESULTADO (OPEX E TRIBUTOS) — premissa do usuário</t>
  </si>
  <si>
    <t xml:space="preserve">OPEX (% da receita bruta)</t>
  </si>
  <si>
    <t xml:space="preserve">◄ confirmado pelo usuário, mesmo valor do doc. de portfólio (abr/2026)</t>
  </si>
  <si>
    <t xml:space="preserve">PIS + COFINS (% da receita bruta)</t>
  </si>
  <si>
    <t xml:space="preserve">◄ regime cumulativo do Lucro Presumido: 0,65% + 3,00%</t>
  </si>
  <si>
    <t xml:space="preserve">IRPJ + CSLL (% da receita bruta)</t>
  </si>
  <si>
    <t xml:space="preserve">◄ presunção de 32%; soma com PIS/COFINS = 12,71% de carga total</t>
  </si>
  <si>
    <t xml:space="preserve">UFV Montes Claros — Fluxo Mensal de Receita (360 meses / 30 anos)</t>
  </si>
  <si>
    <t xml:space="preserve">Meses 1–120 = prazo contratual original (10 anos). Meses 121–360 = renovação (Cláusula 5.2 do Contrato de O&amp;M / 4.1 da Locação), projetada com a mesma lógica contratual.</t>
  </si>
  <si>
    <t xml:space="preserve">Nº mês</t>
  </si>
  <si>
    <t xml:space="preserve">Ano contrato</t>
  </si>
  <si>
    <t xml:space="preserve">Mês (1-12)</t>
  </si>
  <si>
    <t xml:space="preserve">Mês/Ano</t>
  </si>
  <si>
    <t xml:space="preserve">Data ref.</t>
  </si>
  <si>
    <t xml:space="preserve">Geração projetada (kWh)</t>
  </si>
  <si>
    <t xml:space="preserve">Receita Locação (R$)</t>
  </si>
  <si>
    <t xml:space="preserve">Receita O&amp;M (R$)</t>
  </si>
  <si>
    <t xml:space="preserve">UFV Montes Claros — Resumo Anual da Projeção (30 anos)</t>
  </si>
  <si>
    <t xml:space="preserve">Ano</t>
  </si>
  <si>
    <t xml:space="preserve">Fase</t>
  </si>
  <si>
    <t xml:space="preserve">Ano civil</t>
  </si>
  <si>
    <t xml:space="preserve">Receita
Locação</t>
  </si>
  <si>
    <t xml:space="preserve">Receita
O&amp;M</t>
  </si>
  <si>
    <t xml:space="preserve">Receita Bruta</t>
  </si>
  <si>
    <t xml:space="preserve">(−) PIS/COFINS</t>
  </si>
  <si>
    <t xml:space="preserve">Receita Líquida</t>
  </si>
  <si>
    <t xml:space="preserve">(−) OPEX</t>
  </si>
  <si>
    <t xml:space="preserve">EBITDA</t>
  </si>
  <si>
    <t xml:space="preserve">Margem
EBITDA</t>
  </si>
  <si>
    <t xml:space="preserve">(−) IRPJ/CSLL</t>
  </si>
  <si>
    <t xml:space="preserve">CFADS</t>
  </si>
  <si>
    <t xml:space="preserve">Margem</t>
  </si>
  <si>
    <t xml:space="preserve">Contrato original (1-10)</t>
  </si>
  <si>
    <t xml:space="preserve">Renovação (11-30)</t>
  </si>
  <si>
    <t xml:space="preserve">Total</t>
  </si>
  <si>
    <t xml:space="preserve">CFADS (Cash Flow Available for Debt Service) é o caixa disponível para o serviço da dívida: receita bruta menos PIS e COFINS, menos OPEX, menos IRPJ e CSLL. Não desconta depreciação, que não movimenta caixa, nem despesa financeira, que é justamente o compromisso que se quer cobrir. Na DFC (CPC 03) equivale ao Caixa Líquido Gerado pelas Atividades Operacionais, assumindo capital de giro estável. Não confundir com lucro líquido contábil, que seria menor por descontar depreciação e juros. Cascata contábil (Lucro Presumido): Receita Bruta menos PIS e COFINS dá a Receita Líquida; menos OPEX dá o EBITDA; menos IRPJ e CSLL dá o Resultado. PIS e COFINS a 3,65% da receita bruta no regime cumulativo. IRPJ e CSLL a 9,06% da receita bruta, correspondendo a 15% de IRPJ e 9% de CSLL sobre presunção de 32%, mais adicional; a decomposição exata deve ser confirmada com o contador, e a carga total de 12,71% é a premissa confirmada pelo usuário. O Resultado não desconta depreciação nem despesa financeira: é o caixa operacional após tributos, usado como CFADS. Azul: período do contrato original de 120 meses. Bege: renovação projetada dos anos 11 a 30, nos mesmos termos (cláusula 5.2 do Contrato de O&amp;M e 4.1 da Locação permitem renovação por iguais e sucessivos períodos).</t>
  </si>
  <si>
    <t xml:space="preserve">Notas, premissas e fontes</t>
  </si>
  <si>
    <t xml:space="preserve">Escopo do modelo</t>
  </si>
  <si>
    <t xml:space="preserve">Projeção de receita bruta dos dois contratos (Locação + O&amp;M) firmados entre Montes Claros Energia Renovável Ltda (Locadora/Contratada) e Metha Energia S.A. (Locatária/Contratante). Não inclui OPEX, serviço da dívida, depreciação ou tributos da SPV — apenas as receitas contratuais.</t>
  </si>
  <si>
    <t xml:space="preserve">Contratos-fonte</t>
  </si>
  <si>
    <t xml:space="preserve">"Minuta – Contrato de O&amp;M – UFV Montes Claros" e "Minuta – Contrato de Locação – UFV Montes Claros" (Rev. Daniel – Rev. Metha, assinatura em 17/06/2025).</t>
  </si>
  <si>
    <t xml:space="preserve">Locação (Cláusula 3ª e 4ª do Contrato de Locação)</t>
  </si>
  <si>
    <t xml:space="preserve">Aluguel fixo de R$ 200.000/mês (R$ 50.000 imóvel + R$ 150.000 bens móveis/SGD), reajustado anualmente pelo IGP-M/FGV (Cláusula 3.2). Prazo de 120 meses (10 anos) a partir da efetiva transferência da titularidade do medidor à Metha (Cláusula 4.1).</t>
  </si>
  <si>
    <t xml:space="preserve">O&amp;M (Cláusula 3ª e 5ª do Contrato de O&amp;M)</t>
  </si>
  <si>
    <t xml:space="preserve">Remuneração variável = VBS (Valor Base do Serviço) + VAS (Valor de Ajuste), calculada a partir da tarifa B1 residencial Cemig vigente, multiplicada por um fator de remuneração de 0,66 (Cláusula 3.5) e pelas horas operadas da usina, com acerto semestral do VAS (Cláusula 3.12). Prazo de 120 meses, renovável por iguais períodos (Cláusula 5.2).</t>
  </si>
  <si>
    <t xml:space="preserve">Ano 1 usado como base</t>
  </si>
  <si>
    <t xml:space="preserve">Os valores mensais de geração (kWh) e de remuneração do O&amp;M ("Subtotal O&amp;M", líquido dos impostos não compensáveis PIS/COFINS) do Ano 1 foram extraídos diretamente do ANEXO III do Contrato de O&amp;M ("Previsão da Geração e Remuneração da Usina - GD I"), que já traz o resultado mês a mês da fórmula contratual aplicada pelas partes. Não foi necessário reconstruir a fórmula (tarifa B1 exata na assinatura, alíquotas de ICMS/PIS/COFINS e horas previstas não estavam disponíveis em texto no restante do contrato).</t>
  </si>
  <si>
    <t xml:space="preserve">Validação cruzada</t>
  </si>
  <si>
    <t xml:space="preserve">A geração anual implícita no Anexo III (4.889.924 kWh ≈ 4.890 MWh) confere exatamente com o cenário "Conservador" (base: projeto executivo Isolar Energy) do documento de portfólio interno "Paraisópolis-MC" (abril/2026), o que dá confiança de que a tabela do Anexo III é o caso-base vigente.</t>
  </si>
  <si>
    <t xml:space="preserve">Projeção anos 2-30 (Locação)</t>
  </si>
  <si>
    <t xml:space="preserve">Valor mensal base × (1 + reajuste IGP-M)^(ano-1). Reajuste aplicado a cada aniversário do contrato, conforme Cláusula 3.2.</t>
  </si>
  <si>
    <t xml:space="preserve">Projeção anos 2-30 (O&amp;M)</t>
  </si>
  <si>
    <t xml:space="preserve">Valor mensal base (padrão sazonal do Ano 1, Anexo III) × (1 + reajuste tarifário Cemig)^(ano-1) × (1 - degradação dos módulos)^(ano-1). Aproximação: como a fórmula real depende da tarifa B1 Cemig vigente a cada revisão tarifária anual (Cláusula 3.5.1) e não apenas de um índice único, usamos um reajuste anual assumido como proxy — ajustável na aba Premissas.</t>
  </si>
  <si>
    <t xml:space="preserve">Anos 11-30 (renovação)</t>
  </si>
  <si>
    <t xml:space="preserve">Solicitado pelo usuário: projetar os 20 anos além do prazo contratual original (vida útil da usina = 30 anos) seguindo a mesma lógica dos contratos. O modelo assume renovação do contrato "por iguais e sucessivos períodos" nos mesmos termos (Cláusula 5.2 do O&amp;M / 4.1 da Locação permitem isso mediante termo aditivo, com antecedência mínima de 60 dias).</t>
  </si>
  <si>
    <t xml:space="preserve">Premissas que exigem confirmação do usuário</t>
  </si>
  <si>
    <t xml:space="preserve">(1) Data de início de vigência — assumida em 25/10/2026 (estimativa; usina 85% concluída em abr/2026, operação prevista para o 2º semestre de 2026, conforme doc. de portfólio). (2) Taxa de reajuste anual da Locação (IGP-M) — assumida 5,5% a.a. (média histórica de longo prazo). (3) Taxa de reajuste anual da tarifa do O&amp;M — assumida 5,0% a.a. (proxy). (4) Degradação anual dos módulos — assumida 0,5% a.a. (padrão de mercado p/ módulos monocristalinos com garantia de 30 anos). Todas essas 4 premissas estão em células azuis editáveis na aba Premissas (B5, B8, B9, B10) — o modelo recalcula automaticamente ao alterá-las.</t>
  </si>
  <si>
    <t xml:space="preserve">Itens não modelados (fora do escopo pedido)</t>
  </si>
  <si>
    <t xml:space="preserve">Descontos de DEMANDA/CUSD/TUSDg sobre o aluguel (Cláusula 3.1.1-3.1.2 da Locação, pass-through de custos da concessionária), multas por performance abaixo do limite (Cláusula 7 do O&amp;M), e revisão de valores por criação/alteração de tributos (Cláusula 4.3/13.13 de ambos).</t>
  </si>
</sst>
</file>

<file path=xl/styles.xml><?xml version="1.0" encoding="utf-8"?>
<styleSheet xmlns="http://schemas.openxmlformats.org/spreadsheetml/2006/main">
  <numFmts count="9">
    <numFmt numFmtId="164" formatCode="General"/>
    <numFmt numFmtId="165" formatCode="dd/mm/yyyy"/>
    <numFmt numFmtId="166" formatCode="0"/>
    <numFmt numFmtId="167" formatCode="0.00%"/>
    <numFmt numFmtId="168" formatCode="#,##0;\(#,##0\);\-"/>
    <numFmt numFmtId="169" formatCode="#,##0"/>
    <numFmt numFmtId="170" formatCode="#,##0.00;\(#,##0.00\);\-"/>
    <numFmt numFmtId="171" formatCode="mmm/yyyy"/>
    <numFmt numFmtId="172" formatCode="0.0%"/>
  </numFmts>
  <fonts count="15">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666666"/>
      <name val="Arial"/>
      <family val="0"/>
      <charset val="1"/>
    </font>
    <font>
      <b val="true"/>
      <sz val="11"/>
      <color rgb="FFFFFFFF"/>
      <name val="Arial"/>
      <family val="0"/>
      <charset val="1"/>
    </font>
    <font>
      <sz val="11"/>
      <color rgb="FF000000"/>
      <name val="Arial"/>
      <family val="0"/>
      <charset val="1"/>
    </font>
    <font>
      <sz val="11"/>
      <color rgb="FF0000FF"/>
      <name val="Arial"/>
      <family val="0"/>
      <charset val="1"/>
    </font>
    <font>
      <i val="true"/>
      <sz val="9"/>
      <color rgb="FF808080"/>
      <name val="Arial"/>
      <family val="0"/>
      <charset val="1"/>
    </font>
    <font>
      <b val="true"/>
      <sz val="11"/>
      <name val="Arial"/>
      <family val="0"/>
      <charset val="1"/>
    </font>
    <font>
      <sz val="11"/>
      <name val="Arial"/>
      <family val="0"/>
      <charset val="1"/>
    </font>
    <font>
      <i val="true"/>
      <sz val="9"/>
      <color rgb="FF5C6B74"/>
      <name val="Arial"/>
      <family val="0"/>
      <charset val="1"/>
    </font>
    <font>
      <b val="true"/>
      <sz val="13"/>
      <color rgb="FF1F4E78"/>
      <name val="Arial"/>
      <family val="0"/>
      <charset val="1"/>
    </font>
    <font>
      <sz val="11"/>
      <color rgb="FFB5573A"/>
      <name val="Arial"/>
      <family val="0"/>
      <charset val="1"/>
    </font>
  </fonts>
  <fills count="10">
    <fill>
      <patternFill patternType="none"/>
    </fill>
    <fill>
      <patternFill patternType="gray125"/>
    </fill>
    <fill>
      <patternFill patternType="solid">
        <fgColor rgb="FF1F4E78"/>
        <bgColor rgb="FF003366"/>
      </patternFill>
    </fill>
    <fill>
      <patternFill patternType="solid">
        <fgColor rgb="FF4472C4"/>
        <bgColor rgb="FF5C6B74"/>
      </patternFill>
    </fill>
    <fill>
      <patternFill patternType="solid">
        <fgColor rgb="FFD9E1F2"/>
        <bgColor rgb="FFD9D9D9"/>
      </patternFill>
    </fill>
    <fill>
      <patternFill patternType="solid">
        <fgColor rgb="FFF2F2F2"/>
        <bgColor rgb="FFEAF3EC"/>
      </patternFill>
    </fill>
    <fill>
      <patternFill patternType="solid">
        <fgColor rgb="FFEAF0F7"/>
        <bgColor rgb="FFEAF3EC"/>
      </patternFill>
    </fill>
    <fill>
      <patternFill patternType="solid">
        <fgColor rgb="FFEAF3EC"/>
        <bgColor rgb="FFEAF0F7"/>
      </patternFill>
    </fill>
    <fill>
      <patternFill patternType="solid">
        <fgColor rgb="FFFDF3DC"/>
        <bgColor rgb="FFF2F2F2"/>
      </patternFill>
    </fill>
    <fill>
      <patternFill patternType="solid">
        <fgColor rgb="FFBFBFBF"/>
        <bgColor rgb="FFD9D9D9"/>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right/>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4" fontId="6" fillId="3" borderId="1" xfId="0" applyFont="true" applyBorder="true" applyAlignment="true" applyProtection="false">
      <alignment horizontal="center" vertical="bottom" textRotation="0" wrapText="false" indent="0" shrinkToFit="false"/>
      <protection locked="true" hidden="false"/>
    </xf>
    <xf numFmtId="164" fontId="0" fillId="0" borderId="1" xfId="0" applyFont="true" applyBorder="true" applyAlignment="true" applyProtection="false">
      <alignment horizontal="general" vertical="bottom" textRotation="0" wrapText="false" indent="0" shrinkToFit="false"/>
      <protection locked="true" hidden="false"/>
    </xf>
    <xf numFmtId="169" fontId="8" fillId="0" borderId="1" xfId="0" applyFont="true" applyBorder="true" applyAlignment="true" applyProtection="false">
      <alignment horizontal="general" vertical="bottom" textRotation="0" wrapText="false" indent="0" shrinkToFit="false"/>
      <protection locked="true" hidden="false"/>
    </xf>
    <xf numFmtId="168" fontId="0" fillId="0" borderId="1" xfId="0" applyFont="false" applyBorder="true" applyAlignment="true" applyProtection="false">
      <alignment horizontal="general" vertical="bottom" textRotation="0" wrapText="false" indent="0" shrinkToFit="false"/>
      <protection locked="true" hidden="false"/>
    </xf>
    <xf numFmtId="170" fontId="8" fillId="0" borderId="1" xfId="0" applyFont="true" applyBorder="true" applyAlignment="true" applyProtection="false">
      <alignment horizontal="general" vertical="bottom" textRotation="0" wrapText="false" indent="0" shrinkToFit="false"/>
      <protection locked="true" hidden="false"/>
    </xf>
    <xf numFmtId="170" fontId="0" fillId="0" borderId="1" xfId="0" applyFont="false" applyBorder="true" applyAlignment="true" applyProtection="false">
      <alignment horizontal="general" vertical="bottom" textRotation="0" wrapText="false" indent="0" shrinkToFit="false"/>
      <protection locked="true" hidden="false"/>
    </xf>
    <xf numFmtId="164" fontId="10" fillId="4" borderId="0" xfId="0" applyFont="true" applyBorder="false" applyAlignment="true" applyProtection="false">
      <alignment horizontal="general" vertical="bottom" textRotation="0" wrapText="false" indent="0" shrinkToFit="false"/>
      <protection locked="true" hidden="false"/>
    </xf>
    <xf numFmtId="169" fontId="10" fillId="4" borderId="1" xfId="0" applyFont="true" applyBorder="true" applyAlignment="true" applyProtection="false">
      <alignment horizontal="general" vertical="bottom" textRotation="0" wrapText="false" indent="0" shrinkToFit="false"/>
      <protection locked="true" hidden="false"/>
    </xf>
    <xf numFmtId="170" fontId="10" fillId="4" borderId="1"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center" vertical="bottom" textRotation="0" wrapText="true" indent="0" shrinkToFit="false"/>
      <protection locked="true" hidden="false"/>
    </xf>
    <xf numFmtId="166" fontId="0" fillId="0" borderId="1" xfId="0" applyFont="false" applyBorder="true" applyAlignment="true" applyProtection="false">
      <alignment horizontal="general" vertical="bottom" textRotation="0" wrapText="false" indent="0" shrinkToFit="false"/>
      <protection locked="true" hidden="false"/>
    </xf>
    <xf numFmtId="171" fontId="0" fillId="0" borderId="1" xfId="0" applyFont="false" applyBorder="true" applyAlignment="true" applyProtection="false">
      <alignment horizontal="general" vertical="bottom" textRotation="0" wrapText="false" indent="0" shrinkToFit="false"/>
      <protection locked="true" hidden="false"/>
    </xf>
    <xf numFmtId="169" fontId="0" fillId="0" borderId="1" xfId="0" applyFont="false" applyBorder="true" applyAlignment="true" applyProtection="false">
      <alignment horizontal="general" vertical="bottom" textRotation="0" wrapText="false" indent="0" shrinkToFit="false"/>
      <protection locked="true" hidden="false"/>
    </xf>
    <xf numFmtId="166" fontId="0" fillId="5" borderId="1" xfId="0" applyFont="false" applyBorder="true" applyAlignment="true" applyProtection="false">
      <alignment horizontal="general" vertical="bottom" textRotation="0" wrapText="false" indent="0" shrinkToFit="false"/>
      <protection locked="true" hidden="false"/>
    </xf>
    <xf numFmtId="171" fontId="0" fillId="5" borderId="1" xfId="0" applyFont="false" applyBorder="true" applyAlignment="true" applyProtection="false">
      <alignment horizontal="general" vertical="bottom" textRotation="0" wrapText="false" indent="0" shrinkToFit="false"/>
      <protection locked="true" hidden="false"/>
    </xf>
    <xf numFmtId="169" fontId="0" fillId="5" borderId="1" xfId="0" applyFont="false" applyBorder="true" applyAlignment="true" applyProtection="false">
      <alignment horizontal="general" vertical="bottom" textRotation="0" wrapText="false" indent="0" shrinkToFit="false"/>
      <protection locked="true" hidden="false"/>
    </xf>
    <xf numFmtId="168" fontId="0" fillId="5" borderId="1" xfId="0" applyFont="false" applyBorder="true" applyAlignment="true" applyProtection="false">
      <alignment horizontal="general" vertical="bottom" textRotation="0" wrapText="false" indent="0" shrinkToFit="false"/>
      <protection locked="true" hidden="false"/>
    </xf>
    <xf numFmtId="170" fontId="0" fillId="5" borderId="1" xfId="0" applyFont="false" applyBorder="tru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center" vertical="center" textRotation="0" wrapText="true" indent="0" shrinkToFit="false"/>
      <protection locked="true" hidden="false"/>
    </xf>
    <xf numFmtId="166" fontId="11" fillId="6" borderId="2" xfId="0" applyFont="true" applyBorder="true" applyAlignment="true" applyProtection="false">
      <alignment horizontal="general" vertical="bottom" textRotation="0" wrapText="false" indent="0" shrinkToFit="false"/>
      <protection locked="true" hidden="false"/>
    </xf>
    <xf numFmtId="164" fontId="11" fillId="6" borderId="2" xfId="0" applyFont="true" applyBorder="true" applyAlignment="true" applyProtection="false">
      <alignment horizontal="general" vertical="bottom" textRotation="0" wrapText="false" indent="0" shrinkToFit="false"/>
      <protection locked="true" hidden="false"/>
    </xf>
    <xf numFmtId="168" fontId="11" fillId="6" borderId="2" xfId="0" applyFont="true" applyBorder="true" applyAlignment="true" applyProtection="false">
      <alignment horizontal="general" vertical="bottom" textRotation="0" wrapText="false" indent="0" shrinkToFit="false"/>
      <protection locked="true" hidden="false"/>
    </xf>
    <xf numFmtId="168" fontId="14" fillId="6" borderId="2" xfId="0" applyFont="true" applyBorder="true" applyAlignment="true" applyProtection="false">
      <alignment horizontal="general" vertical="bottom" textRotation="0" wrapText="false" indent="0" shrinkToFit="false"/>
      <protection locked="true" hidden="false"/>
    </xf>
    <xf numFmtId="168" fontId="10" fillId="6" borderId="2" xfId="0" applyFont="true" applyBorder="true" applyAlignment="true" applyProtection="false">
      <alignment horizontal="general" vertical="bottom" textRotation="0" wrapText="false" indent="0" shrinkToFit="false"/>
      <protection locked="true" hidden="false"/>
    </xf>
    <xf numFmtId="172" fontId="11" fillId="6" borderId="2" xfId="0" applyFont="true" applyBorder="true" applyAlignment="true" applyProtection="false">
      <alignment horizontal="general" vertical="bottom" textRotation="0" wrapText="false" indent="0" shrinkToFit="false"/>
      <protection locked="true" hidden="false"/>
    </xf>
    <xf numFmtId="168" fontId="10" fillId="7" borderId="2" xfId="0" applyFont="true" applyBorder="true" applyAlignment="true" applyProtection="false">
      <alignment horizontal="general" vertical="bottom" textRotation="0" wrapText="false" indent="0" shrinkToFit="false"/>
      <protection locked="true" hidden="false"/>
    </xf>
    <xf numFmtId="166" fontId="11" fillId="8" borderId="2" xfId="0" applyFont="true" applyBorder="true" applyAlignment="true" applyProtection="false">
      <alignment horizontal="general" vertical="bottom" textRotation="0" wrapText="false" indent="0" shrinkToFit="false"/>
      <protection locked="true" hidden="false"/>
    </xf>
    <xf numFmtId="164" fontId="11" fillId="8" borderId="2" xfId="0" applyFont="true" applyBorder="true" applyAlignment="true" applyProtection="false">
      <alignment horizontal="general" vertical="bottom" textRotation="0" wrapText="false" indent="0" shrinkToFit="false"/>
      <protection locked="true" hidden="false"/>
    </xf>
    <xf numFmtId="168" fontId="11" fillId="8" borderId="2" xfId="0" applyFont="true" applyBorder="true" applyAlignment="true" applyProtection="false">
      <alignment horizontal="general" vertical="bottom" textRotation="0" wrapText="false" indent="0" shrinkToFit="false"/>
      <protection locked="true" hidden="false"/>
    </xf>
    <xf numFmtId="168" fontId="14" fillId="8" borderId="2" xfId="0" applyFont="true" applyBorder="true" applyAlignment="true" applyProtection="false">
      <alignment horizontal="general" vertical="bottom" textRotation="0" wrapText="false" indent="0" shrinkToFit="false"/>
      <protection locked="true" hidden="false"/>
    </xf>
    <xf numFmtId="172" fontId="11" fillId="8" borderId="2" xfId="0" applyFont="true" applyBorder="true" applyAlignment="true" applyProtection="false">
      <alignment horizontal="general" vertical="bottom" textRotation="0" wrapText="false" indent="0" shrinkToFit="false"/>
      <protection locked="true" hidden="false"/>
    </xf>
    <xf numFmtId="164" fontId="10" fillId="9" borderId="0" xfId="0" applyFont="true" applyBorder="false" applyAlignment="true" applyProtection="false">
      <alignment horizontal="general" vertical="bottom" textRotation="0" wrapText="false" indent="0" shrinkToFit="false"/>
      <protection locked="true" hidden="false"/>
    </xf>
    <xf numFmtId="164" fontId="0" fillId="9" borderId="0" xfId="0" applyFont="false" applyBorder="false" applyAlignment="true" applyProtection="false">
      <alignment horizontal="general" vertical="bottom" textRotation="0" wrapText="false" indent="0" shrinkToFit="false"/>
      <protection locked="true" hidden="false"/>
    </xf>
    <xf numFmtId="168" fontId="10" fillId="9"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666666"/>
      <rgbColor rgb="FF800080"/>
      <rgbColor rgb="FF008080"/>
      <rgbColor rgb="FFBFBFBF"/>
      <rgbColor rgb="FF808080"/>
      <rgbColor rgb="FF9999FF"/>
      <rgbColor rgb="FFB5573A"/>
      <rgbColor rgb="FFFDF3DC"/>
      <rgbColor rgb="FFEAF3EC"/>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AF0F7"/>
      <rgbColor rgb="FFF2F2F2"/>
      <rgbColor rgb="FFFFFF99"/>
      <rgbColor rgb="FFD9E1F2"/>
      <rgbColor rgb="FFFF99CC"/>
      <rgbColor rgb="FFCC99FF"/>
      <rgbColor rgb="FFFFCC99"/>
      <rgbColor rgb="FF4472C4"/>
      <rgbColor rgb="FF33CCCC"/>
      <rgbColor rgb="FF99CC00"/>
      <rgbColor rgb="FFFFCC00"/>
      <rgbColor rgb="FFFF9900"/>
      <rgbColor rgb="FFFF6600"/>
      <rgbColor rgb="FF5C6B74"/>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42"/>
    <col collapsed="false" customWidth="true" hidden="false" outlineLevel="0" max="2" min="2" style="1" width="18"/>
    <col collapsed="false" customWidth="true" hidden="false" outlineLevel="0" max="6" min="3" style="1" width="16"/>
  </cols>
  <sheetData>
    <row r="1" customFormat="false" ht="17.25" hidden="false" customHeight="true" outlineLevel="0" collapsed="false">
      <c r="A1" s="2" t="s">
        <v>0</v>
      </c>
    </row>
    <row r="2" customFormat="false" ht="15" hidden="false" customHeight="true" outlineLevel="0" collapsed="false">
      <c r="A2" s="3" t="s">
        <v>1</v>
      </c>
    </row>
    <row r="4" customFormat="false" ht="18" hidden="false" customHeight="true" outlineLevel="0" collapsed="false">
      <c r="A4" s="4" t="s">
        <v>2</v>
      </c>
      <c r="B4" s="5"/>
      <c r="C4" s="5"/>
      <c r="D4" s="5"/>
      <c r="E4" s="5"/>
    </row>
    <row r="5" customFormat="false" ht="15" hidden="false" customHeight="true" outlineLevel="0" collapsed="false">
      <c r="A5" s="6" t="s">
        <v>3</v>
      </c>
      <c r="B5" s="7" t="n">
        <v>46320</v>
      </c>
      <c r="C5" s="8" t="s">
        <v>4</v>
      </c>
    </row>
    <row r="6" customFormat="false" ht="15" hidden="false" customHeight="true" outlineLevel="0" collapsed="false">
      <c r="A6" s="6" t="s">
        <v>5</v>
      </c>
      <c r="B6" s="9" t="n">
        <v>120</v>
      </c>
    </row>
    <row r="7" customFormat="false" ht="15" hidden="false" customHeight="true" outlineLevel="0" collapsed="false">
      <c r="A7" s="6" t="s">
        <v>6</v>
      </c>
      <c r="B7" s="9" t="n">
        <v>30</v>
      </c>
    </row>
    <row r="8" customFormat="false" ht="15" hidden="false" customHeight="true" outlineLevel="0" collapsed="false">
      <c r="A8" s="6" t="s">
        <v>7</v>
      </c>
      <c r="B8" s="10" t="n">
        <v>0.055</v>
      </c>
      <c r="C8" s="8" t="s">
        <v>8</v>
      </c>
    </row>
    <row r="9" customFormat="false" ht="15" hidden="false" customHeight="true" outlineLevel="0" collapsed="false">
      <c r="A9" s="6" t="s">
        <v>9</v>
      </c>
      <c r="B9" s="10" t="n">
        <v>0.05</v>
      </c>
      <c r="C9" s="8" t="s">
        <v>10</v>
      </c>
    </row>
    <row r="10" customFormat="false" ht="15" hidden="false" customHeight="true" outlineLevel="0" collapsed="false">
      <c r="A10" s="6" t="s">
        <v>11</v>
      </c>
      <c r="B10" s="10" t="n">
        <v>0.005</v>
      </c>
      <c r="C10" s="8" t="s">
        <v>12</v>
      </c>
    </row>
    <row r="12" customFormat="false" ht="18" hidden="false" customHeight="true" outlineLevel="0" collapsed="false">
      <c r="A12" s="4" t="s">
        <v>13</v>
      </c>
      <c r="B12" s="5"/>
      <c r="C12" s="5"/>
      <c r="D12" s="5"/>
      <c r="E12" s="5"/>
    </row>
    <row r="13" customFormat="false" ht="15" hidden="false" customHeight="true" outlineLevel="0" collapsed="false">
      <c r="A13" s="6" t="s">
        <v>14</v>
      </c>
      <c r="B13" s="11" t="n">
        <v>50000</v>
      </c>
    </row>
    <row r="14" customFormat="false" ht="15" hidden="false" customHeight="true" outlineLevel="0" collapsed="false">
      <c r="A14" s="6" t="s">
        <v>15</v>
      </c>
      <c r="B14" s="11" t="n">
        <v>150000</v>
      </c>
    </row>
    <row r="15" customFormat="false" ht="15" hidden="false" customHeight="true" outlineLevel="0" collapsed="false">
      <c r="A15" s="12" t="s">
        <v>16</v>
      </c>
      <c r="B15" s="13" t="n">
        <f aca="false">B13+B14</f>
        <v>200000</v>
      </c>
    </row>
    <row r="17" customFormat="false" ht="18" hidden="false" customHeight="true" outlineLevel="0" collapsed="false">
      <c r="A17" s="4" t="s">
        <v>17</v>
      </c>
      <c r="B17" s="5"/>
      <c r="C17" s="5"/>
      <c r="D17" s="5"/>
      <c r="E17" s="5"/>
    </row>
    <row r="18" customFormat="false" ht="15" hidden="false" customHeight="true" outlineLevel="0" collapsed="false">
      <c r="A18" s="14" t="s">
        <v>18</v>
      </c>
      <c r="B18" s="14" t="s">
        <v>19</v>
      </c>
      <c r="C18" s="14" t="s">
        <v>20</v>
      </c>
      <c r="D18" s="14" t="s">
        <v>21</v>
      </c>
      <c r="E18" s="14" t="s">
        <v>22</v>
      </c>
    </row>
    <row r="19" customFormat="false" ht="15" hidden="false" customHeight="true" outlineLevel="0" collapsed="false">
      <c r="A19" s="15" t="s">
        <v>23</v>
      </c>
      <c r="B19" s="16" t="n">
        <v>410960</v>
      </c>
      <c r="C19" s="17" t="n">
        <f aca="false">$B$15</f>
        <v>200000</v>
      </c>
      <c r="D19" s="18" t="n">
        <v>80748.5</v>
      </c>
      <c r="E19" s="19" t="n">
        <f aca="false">C19+D19</f>
        <v>280748.5</v>
      </c>
    </row>
    <row r="20" customFormat="false" ht="15" hidden="false" customHeight="true" outlineLevel="0" collapsed="false">
      <c r="A20" s="15" t="s">
        <v>24</v>
      </c>
      <c r="B20" s="16" t="n">
        <v>419630</v>
      </c>
      <c r="C20" s="17" t="n">
        <f aca="false">$B$15</f>
        <v>200000</v>
      </c>
      <c r="D20" s="18" t="n">
        <v>86671.43</v>
      </c>
      <c r="E20" s="19" t="n">
        <f aca="false">C20+D20</f>
        <v>286671.43</v>
      </c>
    </row>
    <row r="21" customFormat="false" ht="15" hidden="false" customHeight="true" outlineLevel="0" collapsed="false">
      <c r="A21" s="15" t="s">
        <v>25</v>
      </c>
      <c r="B21" s="16" t="n">
        <v>402240</v>
      </c>
      <c r="C21" s="17" t="n">
        <f aca="false">$B$15</f>
        <v>200000</v>
      </c>
      <c r="D21" s="18" t="n">
        <v>74791.4</v>
      </c>
      <c r="E21" s="19" t="n">
        <f aca="false">C21+D21</f>
        <v>274791.4</v>
      </c>
    </row>
    <row r="22" customFormat="false" ht="15" hidden="false" customHeight="true" outlineLevel="0" collapsed="false">
      <c r="A22" s="15" t="s">
        <v>26</v>
      </c>
      <c r="B22" s="16" t="n">
        <v>402342</v>
      </c>
      <c r="C22" s="17" t="n">
        <f aca="false">$B$15</f>
        <v>200000</v>
      </c>
      <c r="D22" s="18" t="n">
        <v>74861.08</v>
      </c>
      <c r="E22" s="19" t="n">
        <f aca="false">C22+D22</f>
        <v>274861.08</v>
      </c>
    </row>
    <row r="23" customFormat="false" ht="15" hidden="false" customHeight="true" outlineLevel="0" collapsed="false">
      <c r="A23" s="15" t="s">
        <v>27</v>
      </c>
      <c r="B23" s="16" t="n">
        <v>395448</v>
      </c>
      <c r="C23" s="17" t="n">
        <f aca="false">$B$15</f>
        <v>200000</v>
      </c>
      <c r="D23" s="18" t="n">
        <v>70151.43</v>
      </c>
      <c r="E23" s="19" t="n">
        <f aca="false">C23+D23</f>
        <v>270151.43</v>
      </c>
    </row>
    <row r="24" customFormat="false" ht="15" hidden="false" customHeight="true" outlineLevel="0" collapsed="false">
      <c r="A24" s="15" t="s">
        <v>28</v>
      </c>
      <c r="B24" s="16" t="n">
        <v>373553</v>
      </c>
      <c r="C24" s="17" t="n">
        <f aca="false">$B$15</f>
        <v>200000</v>
      </c>
      <c r="D24" s="18" t="n">
        <v>55193.8</v>
      </c>
      <c r="E24" s="19" t="n">
        <f aca="false">C24+D24</f>
        <v>255193.8</v>
      </c>
    </row>
    <row r="25" customFormat="false" ht="15" hidden="false" customHeight="true" outlineLevel="0" collapsed="false">
      <c r="A25" s="15" t="s">
        <v>29</v>
      </c>
      <c r="B25" s="16" t="n">
        <v>410802</v>
      </c>
      <c r="C25" s="17" t="n">
        <f aca="false">$B$15</f>
        <v>200000</v>
      </c>
      <c r="D25" s="18" t="n">
        <v>80640.56</v>
      </c>
      <c r="E25" s="19" t="n">
        <f aca="false">C25+D25</f>
        <v>280640.56</v>
      </c>
    </row>
    <row r="26" customFormat="false" ht="15" hidden="false" customHeight="true" outlineLevel="0" collapsed="false">
      <c r="A26" s="15" t="s">
        <v>30</v>
      </c>
      <c r="B26" s="16" t="n">
        <v>456905</v>
      </c>
      <c r="C26" s="17" t="n">
        <f aca="false">$B$15</f>
        <v>200000</v>
      </c>
      <c r="D26" s="18" t="n">
        <v>112135.95</v>
      </c>
      <c r="E26" s="19" t="n">
        <f aca="false">C26+D26</f>
        <v>312135.95</v>
      </c>
    </row>
    <row r="27" customFormat="false" ht="15" hidden="false" customHeight="true" outlineLevel="0" collapsed="false">
      <c r="A27" s="15" t="s">
        <v>31</v>
      </c>
      <c r="B27" s="16" t="n">
        <v>440193</v>
      </c>
      <c r="C27" s="17" t="n">
        <f aca="false">$B$15</f>
        <v>200000</v>
      </c>
      <c r="D27" s="18" t="n">
        <v>100719.1</v>
      </c>
      <c r="E27" s="19" t="n">
        <f aca="false">C27+D27</f>
        <v>300719.1</v>
      </c>
    </row>
    <row r="28" customFormat="false" ht="15" hidden="false" customHeight="true" outlineLevel="0" collapsed="false">
      <c r="A28" s="15" t="s">
        <v>32</v>
      </c>
      <c r="B28" s="16" t="n">
        <v>419308</v>
      </c>
      <c r="C28" s="17" t="n">
        <f aca="false">$B$15</f>
        <v>200000</v>
      </c>
      <c r="D28" s="18" t="n">
        <v>86451.46</v>
      </c>
      <c r="E28" s="19" t="n">
        <f aca="false">C28+D28</f>
        <v>286451.46</v>
      </c>
    </row>
    <row r="29" customFormat="false" ht="15" hidden="false" customHeight="true" outlineLevel="0" collapsed="false">
      <c r="A29" s="15" t="s">
        <v>33</v>
      </c>
      <c r="B29" s="16" t="n">
        <v>356397</v>
      </c>
      <c r="C29" s="17" t="n">
        <f aca="false">$B$15</f>
        <v>200000</v>
      </c>
      <c r="D29" s="18" t="n">
        <v>43473.63</v>
      </c>
      <c r="E29" s="19" t="n">
        <f aca="false">C29+D29</f>
        <v>243473.63</v>
      </c>
    </row>
    <row r="30" customFormat="false" ht="15" hidden="false" customHeight="true" outlineLevel="0" collapsed="false">
      <c r="A30" s="15" t="s">
        <v>34</v>
      </c>
      <c r="B30" s="16" t="n">
        <v>402146</v>
      </c>
      <c r="C30" s="17" t="n">
        <f aca="false">$B$15</f>
        <v>200000</v>
      </c>
      <c r="D30" s="18" t="n">
        <v>74727.19</v>
      </c>
      <c r="E30" s="19" t="n">
        <f aca="false">C30+D30</f>
        <v>274727.19</v>
      </c>
    </row>
    <row r="31" customFormat="false" ht="15" hidden="false" customHeight="true" outlineLevel="0" collapsed="false">
      <c r="A31" s="20" t="s">
        <v>35</v>
      </c>
      <c r="B31" s="21" t="n">
        <f aca="false">SUM(B19:B30)</f>
        <v>4889924</v>
      </c>
      <c r="C31" s="22" t="n">
        <f aca="false">SUM(C19:C30)</f>
        <v>2400000</v>
      </c>
      <c r="D31" s="22" t="n">
        <f aca="false">SUM(D19:D30)</f>
        <v>940565.53</v>
      </c>
      <c r="E31" s="22" t="n">
        <f aca="false">SUM(E19:E30)</f>
        <v>3340565.53</v>
      </c>
    </row>
    <row r="33" customFormat="false" ht="39.75" hidden="false" customHeight="true" outlineLevel="0" collapsed="false">
      <c r="A33" s="23" t="s">
        <v>36</v>
      </c>
      <c r="B33" s="23"/>
      <c r="C33" s="23"/>
      <c r="D33" s="23"/>
      <c r="E33" s="23"/>
    </row>
    <row r="35" customFormat="false" ht="54.75" hidden="false" customHeight="true" outlineLevel="0" collapsed="false">
      <c r="A35" s="23" t="s">
        <v>37</v>
      </c>
      <c r="B35" s="23"/>
      <c r="C35" s="23"/>
      <c r="D35" s="23"/>
      <c r="E35" s="23"/>
    </row>
    <row r="37" customFormat="false" ht="18" hidden="false" customHeight="true" outlineLevel="0" collapsed="false">
      <c r="A37" s="4" t="s">
        <v>38</v>
      </c>
      <c r="B37" s="5"/>
      <c r="C37" s="5"/>
      <c r="D37" s="5"/>
      <c r="E37" s="5"/>
    </row>
    <row r="38" customFormat="false" ht="15" hidden="false" customHeight="true" outlineLevel="0" collapsed="false">
      <c r="A38" s="1" t="s">
        <v>39</v>
      </c>
      <c r="B38" s="10" t="n">
        <v>0.075</v>
      </c>
      <c r="C38" s="8" t="s">
        <v>40</v>
      </c>
    </row>
    <row r="39" customFormat="false" ht="15" hidden="false" customHeight="true" outlineLevel="0" collapsed="false">
      <c r="A39" s="24" t="s">
        <v>41</v>
      </c>
      <c r="B39" s="10" t="n">
        <v>0.0365</v>
      </c>
      <c r="C39" s="25" t="s">
        <v>42</v>
      </c>
    </row>
    <row r="40" customFormat="false" ht="15" hidden="false" customHeight="true" outlineLevel="0" collapsed="false">
      <c r="A40" s="24" t="s">
        <v>43</v>
      </c>
      <c r="B40" s="10" t="n">
        <v>0.0906</v>
      </c>
      <c r="C40" s="25" t="s">
        <v>44</v>
      </c>
    </row>
  </sheetData>
  <mergeCells count="2">
    <mergeCell ref="A33:E33"/>
    <mergeCell ref="A35:E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1" width="10"/>
    <col collapsed="false" customWidth="true" hidden="false" outlineLevel="0" max="2" min="2" style="1" width="12"/>
    <col collapsed="false" customWidth="true" hidden="false" outlineLevel="0" max="3" min="3" style="1" width="8"/>
    <col collapsed="false" customWidth="true" hidden="false" outlineLevel="0" max="5" min="4" style="1" width="12"/>
    <col collapsed="false" customWidth="true" hidden="false" outlineLevel="0" max="6" min="6" style="1" width="16"/>
    <col collapsed="false" customWidth="true" hidden="false" outlineLevel="0" max="9" min="7" style="1" width="18"/>
  </cols>
  <sheetData>
    <row r="1" customFormat="false" ht="32.25" hidden="false" customHeight="true" outlineLevel="0" collapsed="false">
      <c r="A1" s="26" t="s">
        <v>45</v>
      </c>
      <c r="B1" s="26"/>
      <c r="C1" s="26"/>
      <c r="D1" s="26"/>
      <c r="E1" s="26"/>
      <c r="F1" s="26"/>
      <c r="G1" s="26"/>
      <c r="H1" s="26"/>
      <c r="I1" s="26"/>
      <c r="K1" s="23" t="s">
        <v>46</v>
      </c>
      <c r="L1" s="23"/>
      <c r="M1" s="23"/>
      <c r="N1" s="23"/>
      <c r="O1" s="23"/>
      <c r="P1" s="23"/>
    </row>
    <row r="2" customFormat="false" ht="30" hidden="false" customHeight="true" outlineLevel="0" collapsed="false">
      <c r="A2" s="27" t="s">
        <v>47</v>
      </c>
      <c r="B2" s="27" t="s">
        <v>48</v>
      </c>
      <c r="C2" s="27" t="s">
        <v>49</v>
      </c>
      <c r="D2" s="27" t="s">
        <v>50</v>
      </c>
      <c r="E2" s="27" t="s">
        <v>51</v>
      </c>
      <c r="F2" s="27" t="s">
        <v>52</v>
      </c>
      <c r="G2" s="27" t="s">
        <v>53</v>
      </c>
      <c r="H2" s="27" t="s">
        <v>54</v>
      </c>
      <c r="I2" s="27" t="s">
        <v>22</v>
      </c>
    </row>
    <row r="3" customFormat="false" ht="15" hidden="false" customHeight="true" outlineLevel="0" collapsed="false">
      <c r="A3" s="28" t="n">
        <v>1</v>
      </c>
      <c r="B3" s="28" t="n">
        <f aca="false">ROUNDUP(A3/12,0)</f>
        <v>1</v>
      </c>
      <c r="C3" s="28" t="n">
        <f aca="false">MOD(A3-1,12)+1</f>
        <v>1</v>
      </c>
      <c r="D3" s="29" t="n">
        <f aca="false">E3</f>
        <v>46320</v>
      </c>
      <c r="E3" s="29" t="n">
        <f aca="false">EDATE(Premissas!$B$5,A3-1)</f>
        <v>46320</v>
      </c>
      <c r="F3" s="30" t="n">
        <f aca="false">INDEX(Premissas!$B$19:$B$30,C3)*(1-Premissas!$B$10)^(B3-1)</f>
        <v>410960</v>
      </c>
      <c r="G3" s="17" t="n">
        <f aca="false">Premissas!$B$15*(1+Premissas!$B$8)^(B3-1)</f>
        <v>200000</v>
      </c>
      <c r="H3" s="19" t="n">
        <f aca="false">INDEX(Premissas!$D$19:$D$30,C3)*(1+Premissas!$B$9)^(B3-1)*(1-Premissas!$B$10)^(B3-1)</f>
        <v>80748.5</v>
      </c>
      <c r="I3" s="19" t="n">
        <f aca="false">G3+H3</f>
        <v>280748.5</v>
      </c>
    </row>
    <row r="4" customFormat="false" ht="15" hidden="false" customHeight="true" outlineLevel="0" collapsed="false">
      <c r="A4" s="28" t="n">
        <v>2</v>
      </c>
      <c r="B4" s="28" t="n">
        <f aca="false">ROUNDUP(A4/12,0)</f>
        <v>1</v>
      </c>
      <c r="C4" s="28" t="n">
        <f aca="false">MOD(A4-1,12)+1</f>
        <v>2</v>
      </c>
      <c r="D4" s="29" t="n">
        <f aca="false">E4</f>
        <v>46351</v>
      </c>
      <c r="E4" s="29" t="n">
        <f aca="false">EDATE(Premissas!$B$5,A4-1)</f>
        <v>46351</v>
      </c>
      <c r="F4" s="30" t="n">
        <f aca="false">INDEX(Premissas!$B$19:$B$30,C4)*(1-Premissas!$B$10)^(B4-1)</f>
        <v>419630</v>
      </c>
      <c r="G4" s="17" t="n">
        <f aca="false">Premissas!$B$15*(1+Premissas!$B$8)^(B4-1)</f>
        <v>200000</v>
      </c>
      <c r="H4" s="19" t="n">
        <f aca="false">INDEX(Premissas!$D$19:$D$30,C4)*(1+Premissas!$B$9)^(B4-1)*(1-Premissas!$B$10)^(B4-1)</f>
        <v>86671.43</v>
      </c>
      <c r="I4" s="19" t="n">
        <f aca="false">G4+H4</f>
        <v>286671.43</v>
      </c>
    </row>
    <row r="5" customFormat="false" ht="15" hidden="false" customHeight="true" outlineLevel="0" collapsed="false">
      <c r="A5" s="28" t="n">
        <v>3</v>
      </c>
      <c r="B5" s="28" t="n">
        <f aca="false">ROUNDUP(A5/12,0)</f>
        <v>1</v>
      </c>
      <c r="C5" s="28" t="n">
        <f aca="false">MOD(A5-1,12)+1</f>
        <v>3</v>
      </c>
      <c r="D5" s="29" t="n">
        <f aca="false">E5</f>
        <v>46381</v>
      </c>
      <c r="E5" s="29" t="n">
        <f aca="false">EDATE(Premissas!$B$5,A5-1)</f>
        <v>46381</v>
      </c>
      <c r="F5" s="30" t="n">
        <f aca="false">INDEX(Premissas!$B$19:$B$30,C5)*(1-Premissas!$B$10)^(B5-1)</f>
        <v>402240</v>
      </c>
      <c r="G5" s="17" t="n">
        <f aca="false">Premissas!$B$15*(1+Premissas!$B$8)^(B5-1)</f>
        <v>200000</v>
      </c>
      <c r="H5" s="19" t="n">
        <f aca="false">INDEX(Premissas!$D$19:$D$30,C5)*(1+Premissas!$B$9)^(B5-1)*(1-Premissas!$B$10)^(B5-1)</f>
        <v>74791.4</v>
      </c>
      <c r="I5" s="19" t="n">
        <f aca="false">G5+H5</f>
        <v>274791.4</v>
      </c>
    </row>
    <row r="6" customFormat="false" ht="15" hidden="false" customHeight="true" outlineLevel="0" collapsed="false">
      <c r="A6" s="28" t="n">
        <v>4</v>
      </c>
      <c r="B6" s="28" t="n">
        <f aca="false">ROUNDUP(A6/12,0)</f>
        <v>1</v>
      </c>
      <c r="C6" s="28" t="n">
        <f aca="false">MOD(A6-1,12)+1</f>
        <v>4</v>
      </c>
      <c r="D6" s="29" t="n">
        <f aca="false">E6</f>
        <v>46412</v>
      </c>
      <c r="E6" s="29" t="n">
        <f aca="false">EDATE(Premissas!$B$5,A6-1)</f>
        <v>46412</v>
      </c>
      <c r="F6" s="30" t="n">
        <f aca="false">INDEX(Premissas!$B$19:$B$30,C6)*(1-Premissas!$B$10)^(B6-1)</f>
        <v>402342</v>
      </c>
      <c r="G6" s="17" t="n">
        <f aca="false">Premissas!$B$15*(1+Premissas!$B$8)^(B6-1)</f>
        <v>200000</v>
      </c>
      <c r="H6" s="19" t="n">
        <f aca="false">INDEX(Premissas!$D$19:$D$30,C6)*(1+Premissas!$B$9)^(B6-1)*(1-Premissas!$B$10)^(B6-1)</f>
        <v>74861.08</v>
      </c>
      <c r="I6" s="19" t="n">
        <f aca="false">G6+H6</f>
        <v>274861.08</v>
      </c>
    </row>
    <row r="7" customFormat="false" ht="15" hidden="false" customHeight="true" outlineLevel="0" collapsed="false">
      <c r="A7" s="28" t="n">
        <v>5</v>
      </c>
      <c r="B7" s="28" t="n">
        <f aca="false">ROUNDUP(A7/12,0)</f>
        <v>1</v>
      </c>
      <c r="C7" s="28" t="n">
        <f aca="false">MOD(A7-1,12)+1</f>
        <v>5</v>
      </c>
      <c r="D7" s="29" t="n">
        <f aca="false">E7</f>
        <v>46443</v>
      </c>
      <c r="E7" s="29" t="n">
        <f aca="false">EDATE(Premissas!$B$5,A7-1)</f>
        <v>46443</v>
      </c>
      <c r="F7" s="30" t="n">
        <f aca="false">INDEX(Premissas!$B$19:$B$30,C7)*(1-Premissas!$B$10)^(B7-1)</f>
        <v>395448</v>
      </c>
      <c r="G7" s="17" t="n">
        <f aca="false">Premissas!$B$15*(1+Premissas!$B$8)^(B7-1)</f>
        <v>200000</v>
      </c>
      <c r="H7" s="19" t="n">
        <f aca="false">INDEX(Premissas!$D$19:$D$30,C7)*(1+Premissas!$B$9)^(B7-1)*(1-Premissas!$B$10)^(B7-1)</f>
        <v>70151.43</v>
      </c>
      <c r="I7" s="19" t="n">
        <f aca="false">G7+H7</f>
        <v>270151.43</v>
      </c>
    </row>
    <row r="8" customFormat="false" ht="15" hidden="false" customHeight="true" outlineLevel="0" collapsed="false">
      <c r="A8" s="28" t="n">
        <v>6</v>
      </c>
      <c r="B8" s="28" t="n">
        <f aca="false">ROUNDUP(A8/12,0)</f>
        <v>1</v>
      </c>
      <c r="C8" s="28" t="n">
        <f aca="false">MOD(A8-1,12)+1</f>
        <v>6</v>
      </c>
      <c r="D8" s="29" t="n">
        <f aca="false">E8</f>
        <v>46471</v>
      </c>
      <c r="E8" s="29" t="n">
        <f aca="false">EDATE(Premissas!$B$5,A8-1)</f>
        <v>46471</v>
      </c>
      <c r="F8" s="30" t="n">
        <f aca="false">INDEX(Premissas!$B$19:$B$30,C8)*(1-Premissas!$B$10)^(B8-1)</f>
        <v>373553</v>
      </c>
      <c r="G8" s="17" t="n">
        <f aca="false">Premissas!$B$15*(1+Premissas!$B$8)^(B8-1)</f>
        <v>200000</v>
      </c>
      <c r="H8" s="19" t="n">
        <f aca="false">INDEX(Premissas!$D$19:$D$30,C8)*(1+Premissas!$B$9)^(B8-1)*(1-Premissas!$B$10)^(B8-1)</f>
        <v>55193.8</v>
      </c>
      <c r="I8" s="19" t="n">
        <f aca="false">G8+H8</f>
        <v>255193.8</v>
      </c>
    </row>
    <row r="9" customFormat="false" ht="15" hidden="false" customHeight="true" outlineLevel="0" collapsed="false">
      <c r="A9" s="28" t="n">
        <v>7</v>
      </c>
      <c r="B9" s="28" t="n">
        <f aca="false">ROUNDUP(A9/12,0)</f>
        <v>1</v>
      </c>
      <c r="C9" s="28" t="n">
        <f aca="false">MOD(A9-1,12)+1</f>
        <v>7</v>
      </c>
      <c r="D9" s="29" t="n">
        <f aca="false">E9</f>
        <v>46502</v>
      </c>
      <c r="E9" s="29" t="n">
        <f aca="false">EDATE(Premissas!$B$5,A9-1)</f>
        <v>46502</v>
      </c>
      <c r="F9" s="30" t="n">
        <f aca="false">INDEX(Premissas!$B$19:$B$30,C9)*(1-Premissas!$B$10)^(B9-1)</f>
        <v>410802</v>
      </c>
      <c r="G9" s="17" t="n">
        <f aca="false">Premissas!$B$15*(1+Premissas!$B$8)^(B9-1)</f>
        <v>200000</v>
      </c>
      <c r="H9" s="19" t="n">
        <f aca="false">INDEX(Premissas!$D$19:$D$30,C9)*(1+Premissas!$B$9)^(B9-1)*(1-Premissas!$B$10)^(B9-1)</f>
        <v>80640.56</v>
      </c>
      <c r="I9" s="19" t="n">
        <f aca="false">G9+H9</f>
        <v>280640.56</v>
      </c>
    </row>
    <row r="10" customFormat="false" ht="15" hidden="false" customHeight="true" outlineLevel="0" collapsed="false">
      <c r="A10" s="28" t="n">
        <v>8</v>
      </c>
      <c r="B10" s="28" t="n">
        <f aca="false">ROUNDUP(A10/12,0)</f>
        <v>1</v>
      </c>
      <c r="C10" s="28" t="n">
        <f aca="false">MOD(A10-1,12)+1</f>
        <v>8</v>
      </c>
      <c r="D10" s="29" t="n">
        <f aca="false">E10</f>
        <v>46532</v>
      </c>
      <c r="E10" s="29" t="n">
        <f aca="false">EDATE(Premissas!$B$5,A10-1)</f>
        <v>46532</v>
      </c>
      <c r="F10" s="30" t="n">
        <f aca="false">INDEX(Premissas!$B$19:$B$30,C10)*(1-Premissas!$B$10)^(B10-1)</f>
        <v>456905</v>
      </c>
      <c r="G10" s="17" t="n">
        <f aca="false">Premissas!$B$15*(1+Premissas!$B$8)^(B10-1)</f>
        <v>200000</v>
      </c>
      <c r="H10" s="19" t="n">
        <f aca="false">INDEX(Premissas!$D$19:$D$30,C10)*(1+Premissas!$B$9)^(B10-1)*(1-Premissas!$B$10)^(B10-1)</f>
        <v>112135.95</v>
      </c>
      <c r="I10" s="19" t="n">
        <f aca="false">G10+H10</f>
        <v>312135.95</v>
      </c>
    </row>
    <row r="11" customFormat="false" ht="15" hidden="false" customHeight="true" outlineLevel="0" collapsed="false">
      <c r="A11" s="28" t="n">
        <v>9</v>
      </c>
      <c r="B11" s="28" t="n">
        <f aca="false">ROUNDUP(A11/12,0)</f>
        <v>1</v>
      </c>
      <c r="C11" s="28" t="n">
        <f aca="false">MOD(A11-1,12)+1</f>
        <v>9</v>
      </c>
      <c r="D11" s="29" t="n">
        <f aca="false">E11</f>
        <v>46563</v>
      </c>
      <c r="E11" s="29" t="n">
        <f aca="false">EDATE(Premissas!$B$5,A11-1)</f>
        <v>46563</v>
      </c>
      <c r="F11" s="30" t="n">
        <f aca="false">INDEX(Premissas!$B$19:$B$30,C11)*(1-Premissas!$B$10)^(B11-1)</f>
        <v>440193</v>
      </c>
      <c r="G11" s="17" t="n">
        <f aca="false">Premissas!$B$15*(1+Premissas!$B$8)^(B11-1)</f>
        <v>200000</v>
      </c>
      <c r="H11" s="19" t="n">
        <f aca="false">INDEX(Premissas!$D$19:$D$30,C11)*(1+Premissas!$B$9)^(B11-1)*(1-Premissas!$B$10)^(B11-1)</f>
        <v>100719.1</v>
      </c>
      <c r="I11" s="19" t="n">
        <f aca="false">G11+H11</f>
        <v>300719.1</v>
      </c>
    </row>
    <row r="12" customFormat="false" ht="15" hidden="false" customHeight="true" outlineLevel="0" collapsed="false">
      <c r="A12" s="28" t="n">
        <v>10</v>
      </c>
      <c r="B12" s="28" t="n">
        <f aca="false">ROUNDUP(A12/12,0)</f>
        <v>1</v>
      </c>
      <c r="C12" s="28" t="n">
        <f aca="false">MOD(A12-1,12)+1</f>
        <v>10</v>
      </c>
      <c r="D12" s="29" t="n">
        <f aca="false">E12</f>
        <v>46593</v>
      </c>
      <c r="E12" s="29" t="n">
        <f aca="false">EDATE(Premissas!$B$5,A12-1)</f>
        <v>46593</v>
      </c>
      <c r="F12" s="30" t="n">
        <f aca="false">INDEX(Premissas!$B$19:$B$30,C12)*(1-Premissas!$B$10)^(B12-1)</f>
        <v>419308</v>
      </c>
      <c r="G12" s="17" t="n">
        <f aca="false">Premissas!$B$15*(1+Premissas!$B$8)^(B12-1)</f>
        <v>200000</v>
      </c>
      <c r="H12" s="19" t="n">
        <f aca="false">INDEX(Premissas!$D$19:$D$30,C12)*(1+Premissas!$B$9)^(B12-1)*(1-Premissas!$B$10)^(B12-1)</f>
        <v>86451.46</v>
      </c>
      <c r="I12" s="19" t="n">
        <f aca="false">G12+H12</f>
        <v>286451.46</v>
      </c>
    </row>
    <row r="13" customFormat="false" ht="15" hidden="false" customHeight="true" outlineLevel="0" collapsed="false">
      <c r="A13" s="28" t="n">
        <v>11</v>
      </c>
      <c r="B13" s="28" t="n">
        <f aca="false">ROUNDUP(A13/12,0)</f>
        <v>1</v>
      </c>
      <c r="C13" s="28" t="n">
        <f aca="false">MOD(A13-1,12)+1</f>
        <v>11</v>
      </c>
      <c r="D13" s="29" t="n">
        <f aca="false">E13</f>
        <v>46624</v>
      </c>
      <c r="E13" s="29" t="n">
        <f aca="false">EDATE(Premissas!$B$5,A13-1)</f>
        <v>46624</v>
      </c>
      <c r="F13" s="30" t="n">
        <f aca="false">INDEX(Premissas!$B$19:$B$30,C13)*(1-Premissas!$B$10)^(B13-1)</f>
        <v>356397</v>
      </c>
      <c r="G13" s="17" t="n">
        <f aca="false">Premissas!$B$15*(1+Premissas!$B$8)^(B13-1)</f>
        <v>200000</v>
      </c>
      <c r="H13" s="19" t="n">
        <f aca="false">INDEX(Premissas!$D$19:$D$30,C13)*(1+Premissas!$B$9)^(B13-1)*(1-Premissas!$B$10)^(B13-1)</f>
        <v>43473.63</v>
      </c>
      <c r="I13" s="19" t="n">
        <f aca="false">G13+H13</f>
        <v>243473.63</v>
      </c>
    </row>
    <row r="14" customFormat="false" ht="15" hidden="false" customHeight="true" outlineLevel="0" collapsed="false">
      <c r="A14" s="28" t="n">
        <v>12</v>
      </c>
      <c r="B14" s="28" t="n">
        <f aca="false">ROUNDUP(A14/12,0)</f>
        <v>1</v>
      </c>
      <c r="C14" s="28" t="n">
        <f aca="false">MOD(A14-1,12)+1</f>
        <v>12</v>
      </c>
      <c r="D14" s="29" t="n">
        <f aca="false">E14</f>
        <v>46655</v>
      </c>
      <c r="E14" s="29" t="n">
        <f aca="false">EDATE(Premissas!$B$5,A14-1)</f>
        <v>46655</v>
      </c>
      <c r="F14" s="30" t="n">
        <f aca="false">INDEX(Premissas!$B$19:$B$30,C14)*(1-Premissas!$B$10)^(B14-1)</f>
        <v>402146</v>
      </c>
      <c r="G14" s="17" t="n">
        <f aca="false">Premissas!$B$15*(1+Premissas!$B$8)^(B14-1)</f>
        <v>200000</v>
      </c>
      <c r="H14" s="19" t="n">
        <f aca="false">INDEX(Premissas!$D$19:$D$30,C14)*(1+Premissas!$B$9)^(B14-1)*(1-Premissas!$B$10)^(B14-1)</f>
        <v>74727.19</v>
      </c>
      <c r="I14" s="19" t="n">
        <f aca="false">G14+H14</f>
        <v>274727.19</v>
      </c>
    </row>
    <row r="15" customFormat="false" ht="15" hidden="false" customHeight="true" outlineLevel="0" collapsed="false">
      <c r="A15" s="31" t="n">
        <v>13</v>
      </c>
      <c r="B15" s="31" t="n">
        <f aca="false">ROUNDUP(A15/12,0)</f>
        <v>2</v>
      </c>
      <c r="C15" s="31" t="n">
        <f aca="false">MOD(A15-1,12)+1</f>
        <v>1</v>
      </c>
      <c r="D15" s="32" t="n">
        <f aca="false">E15</f>
        <v>46685</v>
      </c>
      <c r="E15" s="32" t="n">
        <f aca="false">EDATE(Premissas!$B$5,A15-1)</f>
        <v>46685</v>
      </c>
      <c r="F15" s="33" t="n">
        <f aca="false">INDEX(Premissas!$B$19:$B$30,C15)*(1-Premissas!$B$10)^(B15-1)</f>
        <v>408905.2</v>
      </c>
      <c r="G15" s="34" t="n">
        <f aca="false">Premissas!$B$15*(1+Premissas!$B$8)^(B15-1)</f>
        <v>211000</v>
      </c>
      <c r="H15" s="35" t="n">
        <f aca="false">INDEX(Premissas!$D$19:$D$30,C15)*(1+Premissas!$B$9)^(B15-1)*(1-Premissas!$B$10)^(B15-1)</f>
        <v>84361.995375</v>
      </c>
      <c r="I15" s="35" t="n">
        <f aca="false">G15+H15</f>
        <v>295361.995375</v>
      </c>
    </row>
    <row r="16" customFormat="false" ht="15" hidden="false" customHeight="true" outlineLevel="0" collapsed="false">
      <c r="A16" s="31" t="n">
        <v>14</v>
      </c>
      <c r="B16" s="31" t="n">
        <f aca="false">ROUNDUP(A16/12,0)</f>
        <v>2</v>
      </c>
      <c r="C16" s="31" t="n">
        <f aca="false">MOD(A16-1,12)+1</f>
        <v>2</v>
      </c>
      <c r="D16" s="32" t="n">
        <f aca="false">E16</f>
        <v>46716</v>
      </c>
      <c r="E16" s="32" t="n">
        <f aca="false">EDATE(Premissas!$B$5,A16-1)</f>
        <v>46716</v>
      </c>
      <c r="F16" s="33" t="n">
        <f aca="false">INDEX(Premissas!$B$19:$B$30,C16)*(1-Premissas!$B$10)^(B16-1)</f>
        <v>417531.85</v>
      </c>
      <c r="G16" s="34" t="n">
        <f aca="false">Premissas!$B$15*(1+Premissas!$B$8)^(B16-1)</f>
        <v>211000</v>
      </c>
      <c r="H16" s="35" t="n">
        <f aca="false">INDEX(Premissas!$D$19:$D$30,C16)*(1+Premissas!$B$9)^(B16-1)*(1-Premissas!$B$10)^(B16-1)</f>
        <v>90549.9764925</v>
      </c>
      <c r="I16" s="35" t="n">
        <f aca="false">G16+H16</f>
        <v>301549.9764925</v>
      </c>
    </row>
    <row r="17" customFormat="false" ht="15" hidden="false" customHeight="true" outlineLevel="0" collapsed="false">
      <c r="A17" s="31" t="n">
        <v>15</v>
      </c>
      <c r="B17" s="31" t="n">
        <f aca="false">ROUNDUP(A17/12,0)</f>
        <v>2</v>
      </c>
      <c r="C17" s="31" t="n">
        <f aca="false">MOD(A17-1,12)+1</f>
        <v>3</v>
      </c>
      <c r="D17" s="32" t="n">
        <f aca="false">E17</f>
        <v>46746</v>
      </c>
      <c r="E17" s="32" t="n">
        <f aca="false">EDATE(Premissas!$B$5,A17-1)</f>
        <v>46746</v>
      </c>
      <c r="F17" s="33" t="n">
        <f aca="false">INDEX(Premissas!$B$19:$B$30,C17)*(1-Premissas!$B$10)^(B17-1)</f>
        <v>400228.8</v>
      </c>
      <c r="G17" s="34" t="n">
        <f aca="false">Premissas!$B$15*(1+Premissas!$B$8)^(B17-1)</f>
        <v>211000</v>
      </c>
      <c r="H17" s="35" t="n">
        <f aca="false">INDEX(Premissas!$D$19:$D$30,C17)*(1+Premissas!$B$9)^(B17-1)*(1-Premissas!$B$10)^(B17-1)</f>
        <v>78138.31515</v>
      </c>
      <c r="I17" s="35" t="n">
        <f aca="false">G17+H17</f>
        <v>289138.31515</v>
      </c>
    </row>
    <row r="18" customFormat="false" ht="15" hidden="false" customHeight="true" outlineLevel="0" collapsed="false">
      <c r="A18" s="31" t="n">
        <v>16</v>
      </c>
      <c r="B18" s="31" t="n">
        <f aca="false">ROUNDUP(A18/12,0)</f>
        <v>2</v>
      </c>
      <c r="C18" s="31" t="n">
        <f aca="false">MOD(A18-1,12)+1</f>
        <v>4</v>
      </c>
      <c r="D18" s="32" t="n">
        <f aca="false">E18</f>
        <v>46777</v>
      </c>
      <c r="E18" s="32" t="n">
        <f aca="false">EDATE(Premissas!$B$5,A18-1)</f>
        <v>46777</v>
      </c>
      <c r="F18" s="33" t="n">
        <f aca="false">INDEX(Premissas!$B$19:$B$30,C18)*(1-Premissas!$B$10)^(B18-1)</f>
        <v>400330.29</v>
      </c>
      <c r="G18" s="34" t="n">
        <f aca="false">Premissas!$B$15*(1+Premissas!$B$8)^(B18-1)</f>
        <v>211000</v>
      </c>
      <c r="H18" s="35" t="n">
        <f aca="false">INDEX(Premissas!$D$19:$D$30,C18)*(1+Premissas!$B$9)^(B18-1)*(1-Premissas!$B$10)^(B18-1)</f>
        <v>78211.11333</v>
      </c>
      <c r="I18" s="35" t="n">
        <f aca="false">G18+H18</f>
        <v>289211.11333</v>
      </c>
    </row>
    <row r="19" customFormat="false" ht="15" hidden="false" customHeight="true" outlineLevel="0" collapsed="false">
      <c r="A19" s="31" t="n">
        <v>17</v>
      </c>
      <c r="B19" s="31" t="n">
        <f aca="false">ROUNDUP(A19/12,0)</f>
        <v>2</v>
      </c>
      <c r="C19" s="31" t="n">
        <f aca="false">MOD(A19-1,12)+1</f>
        <v>5</v>
      </c>
      <c r="D19" s="32" t="n">
        <f aca="false">E19</f>
        <v>46808</v>
      </c>
      <c r="E19" s="32" t="n">
        <f aca="false">EDATE(Premissas!$B$5,A19-1)</f>
        <v>46808</v>
      </c>
      <c r="F19" s="33" t="n">
        <f aca="false">INDEX(Premissas!$B$19:$B$30,C19)*(1-Premissas!$B$10)^(B19-1)</f>
        <v>393470.76</v>
      </c>
      <c r="G19" s="34" t="n">
        <f aca="false">Premissas!$B$15*(1+Premissas!$B$8)^(B19-1)</f>
        <v>211000</v>
      </c>
      <c r="H19" s="35" t="n">
        <f aca="false">INDEX(Premissas!$D$19:$D$30,C19)*(1+Premissas!$B$9)^(B19-1)*(1-Premissas!$B$10)^(B19-1)</f>
        <v>73290.7064925</v>
      </c>
      <c r="I19" s="35" t="n">
        <f aca="false">G19+H19</f>
        <v>284290.7064925</v>
      </c>
    </row>
    <row r="20" customFormat="false" ht="15" hidden="false" customHeight="true" outlineLevel="0" collapsed="false">
      <c r="A20" s="31" t="n">
        <v>18</v>
      </c>
      <c r="B20" s="31" t="n">
        <f aca="false">ROUNDUP(A20/12,0)</f>
        <v>2</v>
      </c>
      <c r="C20" s="31" t="n">
        <f aca="false">MOD(A20-1,12)+1</f>
        <v>6</v>
      </c>
      <c r="D20" s="32" t="n">
        <f aca="false">E20</f>
        <v>46837</v>
      </c>
      <c r="E20" s="32" t="n">
        <f aca="false">EDATE(Premissas!$B$5,A20-1)</f>
        <v>46837</v>
      </c>
      <c r="F20" s="33" t="n">
        <f aca="false">INDEX(Premissas!$B$19:$B$30,C20)*(1-Premissas!$B$10)^(B20-1)</f>
        <v>371685.235</v>
      </c>
      <c r="G20" s="34" t="n">
        <f aca="false">Premissas!$B$15*(1+Premissas!$B$8)^(B20-1)</f>
        <v>211000</v>
      </c>
      <c r="H20" s="35" t="n">
        <f aca="false">INDEX(Premissas!$D$19:$D$30,C20)*(1+Premissas!$B$9)^(B20-1)*(1-Premissas!$B$10)^(B20-1)</f>
        <v>57663.72255</v>
      </c>
      <c r="I20" s="35" t="n">
        <f aca="false">G20+H20</f>
        <v>268663.72255</v>
      </c>
    </row>
    <row r="21" customFormat="false" ht="15" hidden="false" customHeight="true" outlineLevel="0" collapsed="false">
      <c r="A21" s="31" t="n">
        <v>19</v>
      </c>
      <c r="B21" s="31" t="n">
        <f aca="false">ROUNDUP(A21/12,0)</f>
        <v>2</v>
      </c>
      <c r="C21" s="31" t="n">
        <f aca="false">MOD(A21-1,12)+1</f>
        <v>7</v>
      </c>
      <c r="D21" s="32" t="n">
        <f aca="false">E21</f>
        <v>46868</v>
      </c>
      <c r="E21" s="32" t="n">
        <f aca="false">EDATE(Premissas!$B$5,A21-1)</f>
        <v>46868</v>
      </c>
      <c r="F21" s="33" t="n">
        <f aca="false">INDEX(Premissas!$B$19:$B$30,C21)*(1-Premissas!$B$10)^(B21-1)</f>
        <v>408747.99</v>
      </c>
      <c r="G21" s="34" t="n">
        <f aca="false">Premissas!$B$15*(1+Premissas!$B$8)^(B21-1)</f>
        <v>211000</v>
      </c>
      <c r="H21" s="35" t="n">
        <f aca="false">INDEX(Premissas!$D$19:$D$30,C21)*(1+Premissas!$B$9)^(B21-1)*(1-Premissas!$B$10)^(B21-1)</f>
        <v>84249.22506</v>
      </c>
      <c r="I21" s="35" t="n">
        <f aca="false">G21+H21</f>
        <v>295249.22506</v>
      </c>
    </row>
    <row r="22" customFormat="false" ht="15" hidden="false" customHeight="true" outlineLevel="0" collapsed="false">
      <c r="A22" s="31" t="n">
        <v>20</v>
      </c>
      <c r="B22" s="31" t="n">
        <f aca="false">ROUNDUP(A22/12,0)</f>
        <v>2</v>
      </c>
      <c r="C22" s="31" t="n">
        <f aca="false">MOD(A22-1,12)+1</f>
        <v>8</v>
      </c>
      <c r="D22" s="32" t="n">
        <f aca="false">E22</f>
        <v>46898</v>
      </c>
      <c r="E22" s="32" t="n">
        <f aca="false">EDATE(Premissas!$B$5,A22-1)</f>
        <v>46898</v>
      </c>
      <c r="F22" s="33" t="n">
        <f aca="false">INDEX(Premissas!$B$19:$B$30,C22)*(1-Premissas!$B$10)^(B22-1)</f>
        <v>454620.475</v>
      </c>
      <c r="G22" s="34" t="n">
        <f aca="false">Premissas!$B$15*(1+Premissas!$B$8)^(B22-1)</f>
        <v>211000</v>
      </c>
      <c r="H22" s="35" t="n">
        <f aca="false">INDEX(Premissas!$D$19:$D$30,C22)*(1+Premissas!$B$9)^(B22-1)*(1-Premissas!$B$10)^(B22-1)</f>
        <v>117154.0337625</v>
      </c>
      <c r="I22" s="35" t="n">
        <f aca="false">G22+H22</f>
        <v>328154.0337625</v>
      </c>
    </row>
    <row r="23" customFormat="false" ht="15" hidden="false" customHeight="true" outlineLevel="0" collapsed="false">
      <c r="A23" s="31" t="n">
        <v>21</v>
      </c>
      <c r="B23" s="31" t="n">
        <f aca="false">ROUNDUP(A23/12,0)</f>
        <v>2</v>
      </c>
      <c r="C23" s="31" t="n">
        <f aca="false">MOD(A23-1,12)+1</f>
        <v>9</v>
      </c>
      <c r="D23" s="32" t="n">
        <f aca="false">E23</f>
        <v>46929</v>
      </c>
      <c r="E23" s="32" t="n">
        <f aca="false">EDATE(Premissas!$B$5,A23-1)</f>
        <v>46929</v>
      </c>
      <c r="F23" s="33" t="n">
        <f aca="false">INDEX(Premissas!$B$19:$B$30,C23)*(1-Premissas!$B$10)^(B23-1)</f>
        <v>437992.035</v>
      </c>
      <c r="G23" s="34" t="n">
        <f aca="false">Premissas!$B$15*(1+Premissas!$B$8)^(B23-1)</f>
        <v>211000</v>
      </c>
      <c r="H23" s="35" t="n">
        <f aca="false">INDEX(Premissas!$D$19:$D$30,C23)*(1+Premissas!$B$9)^(B23-1)*(1-Premissas!$B$10)^(B23-1)</f>
        <v>105226.279725</v>
      </c>
      <c r="I23" s="35" t="n">
        <f aca="false">G23+H23</f>
        <v>316226.279725</v>
      </c>
    </row>
    <row r="24" customFormat="false" ht="15" hidden="false" customHeight="true" outlineLevel="0" collapsed="false">
      <c r="A24" s="31" t="n">
        <v>22</v>
      </c>
      <c r="B24" s="31" t="n">
        <f aca="false">ROUNDUP(A24/12,0)</f>
        <v>2</v>
      </c>
      <c r="C24" s="31" t="n">
        <f aca="false">MOD(A24-1,12)+1</f>
        <v>10</v>
      </c>
      <c r="D24" s="32" t="n">
        <f aca="false">E24</f>
        <v>46959</v>
      </c>
      <c r="E24" s="32" t="n">
        <f aca="false">EDATE(Premissas!$B$5,A24-1)</f>
        <v>46959</v>
      </c>
      <c r="F24" s="33" t="n">
        <f aca="false">INDEX(Premissas!$B$19:$B$30,C24)*(1-Premissas!$B$10)^(B24-1)</f>
        <v>417211.46</v>
      </c>
      <c r="G24" s="34" t="n">
        <f aca="false">Premissas!$B$15*(1+Premissas!$B$8)^(B24-1)</f>
        <v>211000</v>
      </c>
      <c r="H24" s="35" t="n">
        <f aca="false">INDEX(Premissas!$D$19:$D$30,C24)*(1+Premissas!$B$9)^(B24-1)*(1-Premissas!$B$10)^(B24-1)</f>
        <v>90320.162835</v>
      </c>
      <c r="I24" s="35" t="n">
        <f aca="false">G24+H24</f>
        <v>301320.162835</v>
      </c>
    </row>
    <row r="25" customFormat="false" ht="15" hidden="false" customHeight="true" outlineLevel="0" collapsed="false">
      <c r="A25" s="31" t="n">
        <v>23</v>
      </c>
      <c r="B25" s="31" t="n">
        <f aca="false">ROUNDUP(A25/12,0)</f>
        <v>2</v>
      </c>
      <c r="C25" s="31" t="n">
        <f aca="false">MOD(A25-1,12)+1</f>
        <v>11</v>
      </c>
      <c r="D25" s="32" t="n">
        <f aca="false">E25</f>
        <v>46990</v>
      </c>
      <c r="E25" s="32" t="n">
        <f aca="false">EDATE(Premissas!$B$5,A25-1)</f>
        <v>46990</v>
      </c>
      <c r="F25" s="33" t="n">
        <f aca="false">INDEX(Premissas!$B$19:$B$30,C25)*(1-Premissas!$B$10)^(B25-1)</f>
        <v>354615.015</v>
      </c>
      <c r="G25" s="34" t="n">
        <f aca="false">Premissas!$B$15*(1+Premissas!$B$8)^(B25-1)</f>
        <v>211000</v>
      </c>
      <c r="H25" s="35" t="n">
        <f aca="false">INDEX(Premissas!$D$19:$D$30,C25)*(1+Premissas!$B$9)^(B25-1)*(1-Premissas!$B$10)^(B25-1)</f>
        <v>45419.0749425</v>
      </c>
      <c r="I25" s="35" t="n">
        <f aca="false">G25+H25</f>
        <v>256419.0749425</v>
      </c>
    </row>
    <row r="26" customFormat="false" ht="15" hidden="false" customHeight="true" outlineLevel="0" collapsed="false">
      <c r="A26" s="31" t="n">
        <v>24</v>
      </c>
      <c r="B26" s="31" t="n">
        <f aca="false">ROUNDUP(A26/12,0)</f>
        <v>2</v>
      </c>
      <c r="C26" s="31" t="n">
        <f aca="false">MOD(A26-1,12)+1</f>
        <v>12</v>
      </c>
      <c r="D26" s="32" t="n">
        <f aca="false">E26</f>
        <v>47021</v>
      </c>
      <c r="E26" s="32" t="n">
        <f aca="false">EDATE(Premissas!$B$5,A26-1)</f>
        <v>47021</v>
      </c>
      <c r="F26" s="33" t="n">
        <f aca="false">INDEX(Premissas!$B$19:$B$30,C26)*(1-Premissas!$B$10)^(B26-1)</f>
        <v>400135.27</v>
      </c>
      <c r="G26" s="34" t="n">
        <f aca="false">Premissas!$B$15*(1+Premissas!$B$8)^(B26-1)</f>
        <v>211000</v>
      </c>
      <c r="H26" s="35" t="n">
        <f aca="false">INDEX(Premissas!$D$19:$D$30,C26)*(1+Premissas!$B$9)^(B26-1)*(1-Premissas!$B$10)^(B26-1)</f>
        <v>78071.2317525</v>
      </c>
      <c r="I26" s="35" t="n">
        <f aca="false">G26+H26</f>
        <v>289071.2317525</v>
      </c>
    </row>
    <row r="27" customFormat="false" ht="15" hidden="false" customHeight="true" outlineLevel="0" collapsed="false">
      <c r="A27" s="28" t="n">
        <v>25</v>
      </c>
      <c r="B27" s="28" t="n">
        <f aca="false">ROUNDUP(A27/12,0)</f>
        <v>3</v>
      </c>
      <c r="C27" s="28" t="n">
        <f aca="false">MOD(A27-1,12)+1</f>
        <v>1</v>
      </c>
      <c r="D27" s="29" t="n">
        <f aca="false">E27</f>
        <v>47051</v>
      </c>
      <c r="E27" s="29" t="n">
        <f aca="false">EDATE(Premissas!$B$5,A27-1)</f>
        <v>47051</v>
      </c>
      <c r="F27" s="30" t="n">
        <f aca="false">INDEX(Premissas!$B$19:$B$30,C27)*(1-Premissas!$B$10)^(B27-1)</f>
        <v>406860.674</v>
      </c>
      <c r="G27" s="17" t="n">
        <f aca="false">Premissas!$B$15*(1+Premissas!$B$8)^(B27-1)</f>
        <v>222605</v>
      </c>
      <c r="H27" s="19" t="n">
        <f aca="false">INDEX(Premissas!$D$19:$D$30,C27)*(1+Premissas!$B$9)^(B27-1)*(1-Premissas!$B$10)^(B27-1)</f>
        <v>88137.1946680313</v>
      </c>
      <c r="I27" s="19" t="n">
        <f aca="false">G27+H27</f>
        <v>310742.194668031</v>
      </c>
    </row>
    <row r="28" customFormat="false" ht="15" hidden="false" customHeight="true" outlineLevel="0" collapsed="false">
      <c r="A28" s="28" t="n">
        <v>26</v>
      </c>
      <c r="B28" s="28" t="n">
        <f aca="false">ROUNDUP(A28/12,0)</f>
        <v>3</v>
      </c>
      <c r="C28" s="28" t="n">
        <f aca="false">MOD(A28-1,12)+1</f>
        <v>2</v>
      </c>
      <c r="D28" s="29" t="n">
        <f aca="false">E28</f>
        <v>47082</v>
      </c>
      <c r="E28" s="29" t="n">
        <f aca="false">EDATE(Premissas!$B$5,A28-1)</f>
        <v>47082</v>
      </c>
      <c r="F28" s="30" t="n">
        <f aca="false">INDEX(Premissas!$B$19:$B$30,C28)*(1-Premissas!$B$10)^(B28-1)</f>
        <v>415444.19075</v>
      </c>
      <c r="G28" s="17" t="n">
        <f aca="false">Premissas!$B$15*(1+Premissas!$B$8)^(B28-1)</f>
        <v>222605</v>
      </c>
      <c r="H28" s="19" t="n">
        <f aca="false">INDEX(Premissas!$D$19:$D$30,C28)*(1+Premissas!$B$9)^(B28-1)*(1-Premissas!$B$10)^(B28-1)</f>
        <v>94602.0879405394</v>
      </c>
      <c r="I28" s="19" t="n">
        <f aca="false">G28+H28</f>
        <v>317207.087940539</v>
      </c>
    </row>
    <row r="29" customFormat="false" ht="15" hidden="false" customHeight="true" outlineLevel="0" collapsed="false">
      <c r="A29" s="28" t="n">
        <v>27</v>
      </c>
      <c r="B29" s="28" t="n">
        <f aca="false">ROUNDUP(A29/12,0)</f>
        <v>3</v>
      </c>
      <c r="C29" s="28" t="n">
        <f aca="false">MOD(A29-1,12)+1</f>
        <v>3</v>
      </c>
      <c r="D29" s="29" t="n">
        <f aca="false">E29</f>
        <v>47112</v>
      </c>
      <c r="E29" s="29" t="n">
        <f aca="false">EDATE(Premissas!$B$5,A29-1)</f>
        <v>47112</v>
      </c>
      <c r="F29" s="30" t="n">
        <f aca="false">INDEX(Premissas!$B$19:$B$30,C29)*(1-Premissas!$B$10)^(B29-1)</f>
        <v>398227.656</v>
      </c>
      <c r="G29" s="17" t="n">
        <f aca="false">Premissas!$B$15*(1+Premissas!$B$8)^(B29-1)</f>
        <v>222605</v>
      </c>
      <c r="H29" s="19" t="n">
        <f aca="false">INDEX(Premissas!$D$19:$D$30,C29)*(1+Premissas!$B$9)^(B29-1)*(1-Premissas!$B$10)^(B29-1)</f>
        <v>81635.0047529625</v>
      </c>
      <c r="I29" s="19" t="n">
        <f aca="false">G29+H29</f>
        <v>304240.004752963</v>
      </c>
    </row>
    <row r="30" customFormat="false" ht="15" hidden="false" customHeight="true" outlineLevel="0" collapsed="false">
      <c r="A30" s="28" t="n">
        <v>28</v>
      </c>
      <c r="B30" s="28" t="n">
        <f aca="false">ROUNDUP(A30/12,0)</f>
        <v>3</v>
      </c>
      <c r="C30" s="28" t="n">
        <f aca="false">MOD(A30-1,12)+1</f>
        <v>4</v>
      </c>
      <c r="D30" s="29" t="n">
        <f aca="false">E30</f>
        <v>47143</v>
      </c>
      <c r="E30" s="29" t="n">
        <f aca="false">EDATE(Premissas!$B$5,A30-1)</f>
        <v>47143</v>
      </c>
      <c r="F30" s="30" t="n">
        <f aca="false">INDEX(Premissas!$B$19:$B$30,C30)*(1-Premissas!$B$10)^(B30-1)</f>
        <v>398328.63855</v>
      </c>
      <c r="G30" s="17" t="n">
        <f aca="false">Premissas!$B$15*(1+Premissas!$B$8)^(B30-1)</f>
        <v>222605</v>
      </c>
      <c r="H30" s="19" t="n">
        <f aca="false">INDEX(Premissas!$D$19:$D$30,C30)*(1+Premissas!$B$9)^(B30-1)*(1-Premissas!$B$10)^(B30-1)</f>
        <v>81711.0606515175</v>
      </c>
      <c r="I30" s="19" t="n">
        <f aca="false">G30+H30</f>
        <v>304316.060651518</v>
      </c>
    </row>
    <row r="31" customFormat="false" ht="15" hidden="false" customHeight="true" outlineLevel="0" collapsed="false">
      <c r="A31" s="28" t="n">
        <v>29</v>
      </c>
      <c r="B31" s="28" t="n">
        <f aca="false">ROUNDUP(A31/12,0)</f>
        <v>3</v>
      </c>
      <c r="C31" s="28" t="n">
        <f aca="false">MOD(A31-1,12)+1</f>
        <v>5</v>
      </c>
      <c r="D31" s="29" t="n">
        <f aca="false">E31</f>
        <v>47174</v>
      </c>
      <c r="E31" s="29" t="n">
        <f aca="false">EDATE(Premissas!$B$5,A31-1)</f>
        <v>47174</v>
      </c>
      <c r="F31" s="30" t="n">
        <f aca="false">INDEX(Premissas!$B$19:$B$30,C31)*(1-Premissas!$B$10)^(B31-1)</f>
        <v>391503.4062</v>
      </c>
      <c r="G31" s="17" t="n">
        <f aca="false">Premissas!$B$15*(1+Premissas!$B$8)^(B31-1)</f>
        <v>222605</v>
      </c>
      <c r="H31" s="19" t="n">
        <f aca="false">INDEX(Premissas!$D$19:$D$30,C31)*(1+Premissas!$B$9)^(B31-1)*(1-Premissas!$B$10)^(B31-1)</f>
        <v>76570.4656080394</v>
      </c>
      <c r="I31" s="19" t="n">
        <f aca="false">G31+H31</f>
        <v>299175.465608039</v>
      </c>
    </row>
    <row r="32" customFormat="false" ht="15" hidden="false" customHeight="true" outlineLevel="0" collapsed="false">
      <c r="A32" s="28" t="n">
        <v>30</v>
      </c>
      <c r="B32" s="28" t="n">
        <f aca="false">ROUNDUP(A32/12,0)</f>
        <v>3</v>
      </c>
      <c r="C32" s="28" t="n">
        <f aca="false">MOD(A32-1,12)+1</f>
        <v>6</v>
      </c>
      <c r="D32" s="29" t="n">
        <f aca="false">E32</f>
        <v>47202</v>
      </c>
      <c r="E32" s="29" t="n">
        <f aca="false">EDATE(Premissas!$B$5,A32-1)</f>
        <v>47202</v>
      </c>
      <c r="F32" s="30" t="n">
        <f aca="false">INDEX(Premissas!$B$19:$B$30,C32)*(1-Premissas!$B$10)^(B32-1)</f>
        <v>369826.808825</v>
      </c>
      <c r="G32" s="17" t="n">
        <f aca="false">Premissas!$B$15*(1+Premissas!$B$8)^(B32-1)</f>
        <v>222605</v>
      </c>
      <c r="H32" s="19" t="n">
        <f aca="false">INDEX(Premissas!$D$19:$D$30,C32)*(1+Premissas!$B$9)^(B32-1)*(1-Premissas!$B$10)^(B32-1)</f>
        <v>60244.1741341125</v>
      </c>
      <c r="I32" s="19" t="n">
        <f aca="false">G32+H32</f>
        <v>282849.174134113</v>
      </c>
    </row>
    <row r="33" customFormat="false" ht="15" hidden="false" customHeight="true" outlineLevel="0" collapsed="false">
      <c r="A33" s="28" t="n">
        <v>31</v>
      </c>
      <c r="B33" s="28" t="n">
        <f aca="false">ROUNDUP(A33/12,0)</f>
        <v>3</v>
      </c>
      <c r="C33" s="28" t="n">
        <f aca="false">MOD(A33-1,12)+1</f>
        <v>7</v>
      </c>
      <c r="D33" s="29" t="n">
        <f aca="false">E33</f>
        <v>47233</v>
      </c>
      <c r="E33" s="29" t="n">
        <f aca="false">EDATE(Premissas!$B$5,A33-1)</f>
        <v>47233</v>
      </c>
      <c r="F33" s="30" t="n">
        <f aca="false">INDEX(Premissas!$B$19:$B$30,C33)*(1-Premissas!$B$10)^(B33-1)</f>
        <v>406704.25005</v>
      </c>
      <c r="G33" s="17" t="n">
        <f aca="false">Premissas!$B$15*(1+Premissas!$B$8)^(B33-1)</f>
        <v>222605</v>
      </c>
      <c r="H33" s="19" t="n">
        <f aca="false">INDEX(Premissas!$D$19:$D$30,C33)*(1+Premissas!$B$9)^(B33-1)*(1-Premissas!$B$10)^(B33-1)</f>
        <v>88019.377881435</v>
      </c>
      <c r="I33" s="19" t="n">
        <f aca="false">G33+H33</f>
        <v>310624.377881435</v>
      </c>
    </row>
    <row r="34" customFormat="false" ht="15" hidden="false" customHeight="true" outlineLevel="0" collapsed="false">
      <c r="A34" s="28" t="n">
        <v>32</v>
      </c>
      <c r="B34" s="28" t="n">
        <f aca="false">ROUNDUP(A34/12,0)</f>
        <v>3</v>
      </c>
      <c r="C34" s="28" t="n">
        <f aca="false">MOD(A34-1,12)+1</f>
        <v>8</v>
      </c>
      <c r="D34" s="29" t="n">
        <f aca="false">E34</f>
        <v>47263</v>
      </c>
      <c r="E34" s="29" t="n">
        <f aca="false">EDATE(Premissas!$B$5,A34-1)</f>
        <v>47263</v>
      </c>
      <c r="F34" s="30" t="n">
        <f aca="false">INDEX(Premissas!$B$19:$B$30,C34)*(1-Premissas!$B$10)^(B34-1)</f>
        <v>452347.372625</v>
      </c>
      <c r="G34" s="17" t="n">
        <f aca="false">Premissas!$B$15*(1+Premissas!$B$8)^(B34-1)</f>
        <v>222605</v>
      </c>
      <c r="H34" s="19" t="n">
        <f aca="false">INDEX(Premissas!$D$19:$D$30,C34)*(1+Premissas!$B$9)^(B34-1)*(1-Premissas!$B$10)^(B34-1)</f>
        <v>122396.676773372</v>
      </c>
      <c r="I34" s="19" t="n">
        <f aca="false">G34+H34</f>
        <v>345001.676773372</v>
      </c>
    </row>
    <row r="35" customFormat="false" ht="15" hidden="false" customHeight="true" outlineLevel="0" collapsed="false">
      <c r="A35" s="28" t="n">
        <v>33</v>
      </c>
      <c r="B35" s="28" t="n">
        <f aca="false">ROUNDUP(A35/12,0)</f>
        <v>3</v>
      </c>
      <c r="C35" s="28" t="n">
        <f aca="false">MOD(A35-1,12)+1</f>
        <v>9</v>
      </c>
      <c r="D35" s="29" t="n">
        <f aca="false">E35</f>
        <v>47294</v>
      </c>
      <c r="E35" s="29" t="n">
        <f aca="false">EDATE(Premissas!$B$5,A35-1)</f>
        <v>47294</v>
      </c>
      <c r="F35" s="30" t="n">
        <f aca="false">INDEX(Premissas!$B$19:$B$30,C35)*(1-Premissas!$B$10)^(B35-1)</f>
        <v>435802.074825</v>
      </c>
      <c r="G35" s="17" t="n">
        <f aca="false">Premissas!$B$15*(1+Premissas!$B$8)^(B35-1)</f>
        <v>222605</v>
      </c>
      <c r="H35" s="19" t="n">
        <f aca="false">INDEX(Premissas!$D$19:$D$30,C35)*(1+Premissas!$B$9)^(B35-1)*(1-Premissas!$B$10)^(B35-1)</f>
        <v>109935.155742694</v>
      </c>
      <c r="I35" s="19" t="n">
        <f aca="false">G35+H35</f>
        <v>332540.155742694</v>
      </c>
    </row>
    <row r="36" customFormat="false" ht="15" hidden="false" customHeight="true" outlineLevel="0" collapsed="false">
      <c r="A36" s="28" t="n">
        <v>34</v>
      </c>
      <c r="B36" s="28" t="n">
        <f aca="false">ROUNDUP(A36/12,0)</f>
        <v>3</v>
      </c>
      <c r="C36" s="28" t="n">
        <f aca="false">MOD(A36-1,12)+1</f>
        <v>10</v>
      </c>
      <c r="D36" s="29" t="n">
        <f aca="false">E36</f>
        <v>47324</v>
      </c>
      <c r="E36" s="29" t="n">
        <f aca="false">EDATE(Premissas!$B$5,A36-1)</f>
        <v>47324</v>
      </c>
      <c r="F36" s="30" t="n">
        <f aca="false">INDEX(Premissas!$B$19:$B$30,C36)*(1-Premissas!$B$10)^(B36-1)</f>
        <v>415125.4027</v>
      </c>
      <c r="G36" s="17" t="n">
        <f aca="false">Premissas!$B$15*(1+Premissas!$B$8)^(B36-1)</f>
        <v>222605</v>
      </c>
      <c r="H36" s="19" t="n">
        <f aca="false">INDEX(Premissas!$D$19:$D$30,C36)*(1+Premissas!$B$9)^(B36-1)*(1-Premissas!$B$10)^(B36-1)</f>
        <v>94361.9901218663</v>
      </c>
      <c r="I36" s="19" t="n">
        <f aca="false">G36+H36</f>
        <v>316966.990121866</v>
      </c>
    </row>
    <row r="37" customFormat="false" ht="15" hidden="false" customHeight="true" outlineLevel="0" collapsed="false">
      <c r="A37" s="28" t="n">
        <v>35</v>
      </c>
      <c r="B37" s="28" t="n">
        <f aca="false">ROUNDUP(A37/12,0)</f>
        <v>3</v>
      </c>
      <c r="C37" s="28" t="n">
        <f aca="false">MOD(A37-1,12)+1</f>
        <v>11</v>
      </c>
      <c r="D37" s="29" t="n">
        <f aca="false">E37</f>
        <v>47355</v>
      </c>
      <c r="E37" s="29" t="n">
        <f aca="false">EDATE(Premissas!$B$5,A37-1)</f>
        <v>47355</v>
      </c>
      <c r="F37" s="30" t="n">
        <f aca="false">INDEX(Premissas!$B$19:$B$30,C37)*(1-Premissas!$B$10)^(B37-1)</f>
        <v>352841.939925</v>
      </c>
      <c r="G37" s="17" t="n">
        <f aca="false">Premissas!$B$15*(1+Premissas!$B$8)^(B37-1)</f>
        <v>222605</v>
      </c>
      <c r="H37" s="19" t="n">
        <f aca="false">INDEX(Premissas!$D$19:$D$30,C37)*(1+Premissas!$B$9)^(B37-1)*(1-Premissas!$B$10)^(B37-1)</f>
        <v>47451.5785461769</v>
      </c>
      <c r="I37" s="19" t="n">
        <f aca="false">G37+H37</f>
        <v>270056.578546177</v>
      </c>
    </row>
    <row r="38" customFormat="false" ht="15" hidden="false" customHeight="true" outlineLevel="0" collapsed="false">
      <c r="A38" s="28" t="n">
        <v>36</v>
      </c>
      <c r="B38" s="28" t="n">
        <f aca="false">ROUNDUP(A38/12,0)</f>
        <v>3</v>
      </c>
      <c r="C38" s="28" t="n">
        <f aca="false">MOD(A38-1,12)+1</f>
        <v>12</v>
      </c>
      <c r="D38" s="29" t="n">
        <f aca="false">E38</f>
        <v>47386</v>
      </c>
      <c r="E38" s="29" t="n">
        <f aca="false">EDATE(Premissas!$B$5,A38-1)</f>
        <v>47386</v>
      </c>
      <c r="F38" s="30" t="n">
        <f aca="false">INDEX(Premissas!$B$19:$B$30,C38)*(1-Premissas!$B$10)^(B38-1)</f>
        <v>398134.59365</v>
      </c>
      <c r="G38" s="17" t="n">
        <f aca="false">Premissas!$B$15*(1+Premissas!$B$8)^(B38-1)</f>
        <v>222605</v>
      </c>
      <c r="H38" s="19" t="n">
        <f aca="false">INDEX(Premissas!$D$19:$D$30,C38)*(1+Premissas!$B$9)^(B38-1)*(1-Premissas!$B$10)^(B38-1)</f>
        <v>81564.9193734244</v>
      </c>
      <c r="I38" s="19" t="n">
        <f aca="false">G38+H38</f>
        <v>304169.919373424</v>
      </c>
    </row>
    <row r="39" customFormat="false" ht="15" hidden="false" customHeight="true" outlineLevel="0" collapsed="false">
      <c r="A39" s="31" t="n">
        <v>37</v>
      </c>
      <c r="B39" s="31" t="n">
        <f aca="false">ROUNDUP(A39/12,0)</f>
        <v>4</v>
      </c>
      <c r="C39" s="31" t="n">
        <f aca="false">MOD(A39-1,12)+1</f>
        <v>1</v>
      </c>
      <c r="D39" s="32" t="n">
        <f aca="false">E39</f>
        <v>47416</v>
      </c>
      <c r="E39" s="32" t="n">
        <f aca="false">EDATE(Premissas!$B$5,A39-1)</f>
        <v>47416</v>
      </c>
      <c r="F39" s="33" t="n">
        <f aca="false">INDEX(Premissas!$B$19:$B$30,C39)*(1-Premissas!$B$10)^(B39-1)</f>
        <v>404826.37063</v>
      </c>
      <c r="G39" s="34" t="n">
        <f aca="false">Premissas!$B$15*(1+Premissas!$B$8)^(B39-1)</f>
        <v>234848.275</v>
      </c>
      <c r="H39" s="35" t="n">
        <f aca="false">INDEX(Premissas!$D$19:$D$30,C39)*(1+Premissas!$B$9)^(B39-1)*(1-Premissas!$B$10)^(B39-1)</f>
        <v>92081.3341294257</v>
      </c>
      <c r="I39" s="35" t="n">
        <f aca="false">G39+H39</f>
        <v>326929.609129426</v>
      </c>
    </row>
    <row r="40" customFormat="false" ht="15" hidden="false" customHeight="true" outlineLevel="0" collapsed="false">
      <c r="A40" s="31" t="n">
        <v>38</v>
      </c>
      <c r="B40" s="31" t="n">
        <f aca="false">ROUNDUP(A40/12,0)</f>
        <v>4</v>
      </c>
      <c r="C40" s="31" t="n">
        <f aca="false">MOD(A40-1,12)+1</f>
        <v>2</v>
      </c>
      <c r="D40" s="32" t="n">
        <f aca="false">E40</f>
        <v>47447</v>
      </c>
      <c r="E40" s="32" t="n">
        <f aca="false">EDATE(Premissas!$B$5,A40-1)</f>
        <v>47447</v>
      </c>
      <c r="F40" s="33" t="n">
        <f aca="false">INDEX(Premissas!$B$19:$B$30,C40)*(1-Premissas!$B$10)^(B40-1)</f>
        <v>413366.96979625</v>
      </c>
      <c r="G40" s="34" t="n">
        <f aca="false">Premissas!$B$15*(1+Premissas!$B$8)^(B40-1)</f>
        <v>234848.275</v>
      </c>
      <c r="H40" s="35" t="n">
        <f aca="false">INDEX(Premissas!$D$19:$D$30,C40)*(1+Premissas!$B$9)^(B40-1)*(1-Premissas!$B$10)^(B40-1)</f>
        <v>98835.5313758785</v>
      </c>
      <c r="I40" s="35" t="n">
        <f aca="false">G40+H40</f>
        <v>333683.806375879</v>
      </c>
    </row>
    <row r="41" customFormat="false" ht="15" hidden="false" customHeight="true" outlineLevel="0" collapsed="false">
      <c r="A41" s="31" t="n">
        <v>39</v>
      </c>
      <c r="B41" s="31" t="n">
        <f aca="false">ROUNDUP(A41/12,0)</f>
        <v>4</v>
      </c>
      <c r="C41" s="31" t="n">
        <f aca="false">MOD(A41-1,12)+1</f>
        <v>3</v>
      </c>
      <c r="D41" s="32" t="n">
        <f aca="false">E41</f>
        <v>47477</v>
      </c>
      <c r="E41" s="32" t="n">
        <f aca="false">EDATE(Premissas!$B$5,A41-1)</f>
        <v>47477</v>
      </c>
      <c r="F41" s="33" t="n">
        <f aca="false">INDEX(Premissas!$B$19:$B$30,C41)*(1-Premissas!$B$10)^(B41-1)</f>
        <v>396236.51772</v>
      </c>
      <c r="G41" s="34" t="n">
        <f aca="false">Premissas!$B$15*(1+Premissas!$B$8)^(B41-1)</f>
        <v>234848.275</v>
      </c>
      <c r="H41" s="35" t="n">
        <f aca="false">INDEX(Premissas!$D$19:$D$30,C41)*(1+Premissas!$B$9)^(B41-1)*(1-Premissas!$B$10)^(B41-1)</f>
        <v>85288.1712156576</v>
      </c>
      <c r="I41" s="35" t="n">
        <f aca="false">G41+H41</f>
        <v>320136.446215658</v>
      </c>
    </row>
    <row r="42" customFormat="false" ht="15" hidden="false" customHeight="true" outlineLevel="0" collapsed="false">
      <c r="A42" s="31" t="n">
        <v>40</v>
      </c>
      <c r="B42" s="31" t="n">
        <f aca="false">ROUNDUP(A42/12,0)</f>
        <v>4</v>
      </c>
      <c r="C42" s="31" t="n">
        <f aca="false">MOD(A42-1,12)+1</f>
        <v>4</v>
      </c>
      <c r="D42" s="32" t="n">
        <f aca="false">E42</f>
        <v>47508</v>
      </c>
      <c r="E42" s="32" t="n">
        <f aca="false">EDATE(Premissas!$B$5,A42-1)</f>
        <v>47508</v>
      </c>
      <c r="F42" s="33" t="n">
        <f aca="false">INDEX(Premissas!$B$19:$B$30,C42)*(1-Premissas!$B$10)^(B42-1)</f>
        <v>396336.99535725</v>
      </c>
      <c r="G42" s="34" t="n">
        <f aca="false">Premissas!$B$15*(1+Premissas!$B$8)^(B42-1)</f>
        <v>234848.275</v>
      </c>
      <c r="H42" s="35" t="n">
        <f aca="false">INDEX(Premissas!$D$19:$D$30,C42)*(1+Premissas!$B$9)^(B42-1)*(1-Premissas!$B$10)^(B42-1)</f>
        <v>85367.6306156729</v>
      </c>
      <c r="I42" s="35" t="n">
        <f aca="false">G42+H42</f>
        <v>320215.905615673</v>
      </c>
    </row>
    <row r="43" customFormat="false" ht="15" hidden="false" customHeight="true" outlineLevel="0" collapsed="false">
      <c r="A43" s="31" t="n">
        <v>41</v>
      </c>
      <c r="B43" s="31" t="n">
        <f aca="false">ROUNDUP(A43/12,0)</f>
        <v>4</v>
      </c>
      <c r="C43" s="31" t="n">
        <f aca="false">MOD(A43-1,12)+1</f>
        <v>5</v>
      </c>
      <c r="D43" s="32" t="n">
        <f aca="false">E43</f>
        <v>47539</v>
      </c>
      <c r="E43" s="32" t="n">
        <f aca="false">EDATE(Premissas!$B$5,A43-1)</f>
        <v>47539</v>
      </c>
      <c r="F43" s="33" t="n">
        <f aca="false">INDEX(Premissas!$B$19:$B$30,C43)*(1-Premissas!$B$10)^(B43-1)</f>
        <v>389545.889169</v>
      </c>
      <c r="G43" s="34" t="n">
        <f aca="false">Premissas!$B$15*(1+Premissas!$B$8)^(B43-1)</f>
        <v>234848.275</v>
      </c>
      <c r="H43" s="35" t="n">
        <f aca="false">INDEX(Premissas!$D$19:$D$30,C43)*(1+Premissas!$B$9)^(B43-1)*(1-Premissas!$B$10)^(B43-1)</f>
        <v>79996.9939439991</v>
      </c>
      <c r="I43" s="35" t="n">
        <f aca="false">G43+H43</f>
        <v>314845.268943999</v>
      </c>
    </row>
    <row r="44" customFormat="false" ht="15" hidden="false" customHeight="true" outlineLevel="0" collapsed="false">
      <c r="A44" s="31" t="n">
        <v>42</v>
      </c>
      <c r="B44" s="31" t="n">
        <f aca="false">ROUNDUP(A44/12,0)</f>
        <v>4</v>
      </c>
      <c r="C44" s="31" t="n">
        <f aca="false">MOD(A44-1,12)+1</f>
        <v>6</v>
      </c>
      <c r="D44" s="32" t="n">
        <f aca="false">E44</f>
        <v>47567</v>
      </c>
      <c r="E44" s="32" t="n">
        <f aca="false">EDATE(Premissas!$B$5,A44-1)</f>
        <v>47567</v>
      </c>
      <c r="F44" s="33" t="n">
        <f aca="false">INDEX(Premissas!$B$19:$B$30,C44)*(1-Premissas!$B$10)^(B44-1)</f>
        <v>367977.674780875</v>
      </c>
      <c r="G44" s="34" t="n">
        <f aca="false">Premissas!$B$15*(1+Premissas!$B$8)^(B44-1)</f>
        <v>234848.275</v>
      </c>
      <c r="H44" s="35" t="n">
        <f aca="false">INDEX(Premissas!$D$19:$D$30,C44)*(1+Premissas!$B$9)^(B44-1)*(1-Premissas!$B$10)^(B44-1)</f>
        <v>62940.100926614</v>
      </c>
      <c r="I44" s="35" t="n">
        <f aca="false">G44+H44</f>
        <v>297788.375926614</v>
      </c>
    </row>
    <row r="45" customFormat="false" ht="15" hidden="false" customHeight="true" outlineLevel="0" collapsed="false">
      <c r="A45" s="31" t="n">
        <v>43</v>
      </c>
      <c r="B45" s="31" t="n">
        <f aca="false">ROUNDUP(A45/12,0)</f>
        <v>4</v>
      </c>
      <c r="C45" s="31" t="n">
        <f aca="false">MOD(A45-1,12)+1</f>
        <v>7</v>
      </c>
      <c r="D45" s="32" t="n">
        <f aca="false">E45</f>
        <v>47598</v>
      </c>
      <c r="E45" s="32" t="n">
        <f aca="false">EDATE(Premissas!$B$5,A45-1)</f>
        <v>47598</v>
      </c>
      <c r="F45" s="33" t="n">
        <f aca="false">INDEX(Premissas!$B$19:$B$30,C45)*(1-Premissas!$B$10)^(B45-1)</f>
        <v>404670.72879975</v>
      </c>
      <c r="G45" s="34" t="n">
        <f aca="false">Premissas!$B$15*(1+Premissas!$B$8)^(B45-1)</f>
        <v>234848.275</v>
      </c>
      <c r="H45" s="35" t="n">
        <f aca="false">INDEX(Premissas!$D$19:$D$30,C45)*(1+Premissas!$B$9)^(B45-1)*(1-Premissas!$B$10)^(B45-1)</f>
        <v>91958.2450416292</v>
      </c>
      <c r="I45" s="35" t="n">
        <f aca="false">G45+H45</f>
        <v>326806.520041629</v>
      </c>
    </row>
    <row r="46" customFormat="false" ht="15" hidden="false" customHeight="true" outlineLevel="0" collapsed="false">
      <c r="A46" s="31" t="n">
        <v>44</v>
      </c>
      <c r="B46" s="31" t="n">
        <f aca="false">ROUNDUP(A46/12,0)</f>
        <v>4</v>
      </c>
      <c r="C46" s="31" t="n">
        <f aca="false">MOD(A46-1,12)+1</f>
        <v>8</v>
      </c>
      <c r="D46" s="32" t="n">
        <f aca="false">E46</f>
        <v>47628</v>
      </c>
      <c r="E46" s="32" t="n">
        <f aca="false">EDATE(Premissas!$B$5,A46-1)</f>
        <v>47628</v>
      </c>
      <c r="F46" s="33" t="n">
        <f aca="false">INDEX(Premissas!$B$19:$B$30,C46)*(1-Premissas!$B$10)^(B46-1)</f>
        <v>450085.635761875</v>
      </c>
      <c r="G46" s="34" t="n">
        <f aca="false">Premissas!$B$15*(1+Premissas!$B$8)^(B46-1)</f>
        <v>234848.275</v>
      </c>
      <c r="H46" s="35" t="n">
        <f aca="false">INDEX(Premissas!$D$19:$D$30,C46)*(1+Premissas!$B$9)^(B46-1)*(1-Premissas!$B$10)^(B46-1)</f>
        <v>127873.92805898</v>
      </c>
      <c r="I46" s="35" t="n">
        <f aca="false">G46+H46</f>
        <v>362722.20305898</v>
      </c>
    </row>
    <row r="47" customFormat="false" ht="15" hidden="false" customHeight="true" outlineLevel="0" collapsed="false">
      <c r="A47" s="31" t="n">
        <v>45</v>
      </c>
      <c r="B47" s="31" t="n">
        <f aca="false">ROUNDUP(A47/12,0)</f>
        <v>4</v>
      </c>
      <c r="C47" s="31" t="n">
        <f aca="false">MOD(A47-1,12)+1</f>
        <v>9</v>
      </c>
      <c r="D47" s="32" t="n">
        <f aca="false">E47</f>
        <v>47659</v>
      </c>
      <c r="E47" s="32" t="n">
        <f aca="false">EDATE(Premissas!$B$5,A47-1)</f>
        <v>47659</v>
      </c>
      <c r="F47" s="33" t="n">
        <f aca="false">INDEX(Premissas!$B$19:$B$30,C47)*(1-Premissas!$B$10)^(B47-1)</f>
        <v>433623.064450875</v>
      </c>
      <c r="G47" s="34" t="n">
        <f aca="false">Premissas!$B$15*(1+Premissas!$B$8)^(B47-1)</f>
        <v>234848.275</v>
      </c>
      <c r="H47" s="35" t="n">
        <f aca="false">INDEX(Premissas!$D$19:$D$30,C47)*(1+Premissas!$B$9)^(B47-1)*(1-Premissas!$B$10)^(B47-1)</f>
        <v>114854.753962179</v>
      </c>
      <c r="I47" s="35" t="n">
        <f aca="false">G47+H47</f>
        <v>349703.028962179</v>
      </c>
    </row>
    <row r="48" customFormat="false" ht="15" hidden="false" customHeight="true" outlineLevel="0" collapsed="false">
      <c r="A48" s="31" t="n">
        <v>46</v>
      </c>
      <c r="B48" s="31" t="n">
        <f aca="false">ROUNDUP(A48/12,0)</f>
        <v>4</v>
      </c>
      <c r="C48" s="31" t="n">
        <f aca="false">MOD(A48-1,12)+1</f>
        <v>10</v>
      </c>
      <c r="D48" s="32" t="n">
        <f aca="false">E48</f>
        <v>47689</v>
      </c>
      <c r="E48" s="32" t="n">
        <f aca="false">EDATE(Premissas!$B$5,A48-1)</f>
        <v>47689</v>
      </c>
      <c r="F48" s="33" t="n">
        <f aca="false">INDEX(Premissas!$B$19:$B$30,C48)*(1-Premissas!$B$10)^(B48-1)</f>
        <v>413049.7756865</v>
      </c>
      <c r="G48" s="34" t="n">
        <f aca="false">Premissas!$B$15*(1+Premissas!$B$8)^(B48-1)</f>
        <v>234848.275</v>
      </c>
      <c r="H48" s="35" t="n">
        <f aca="false">INDEX(Premissas!$D$19:$D$30,C48)*(1+Premissas!$B$9)^(B48-1)*(1-Premissas!$B$10)^(B48-1)</f>
        <v>98584.6891798198</v>
      </c>
      <c r="I48" s="35" t="n">
        <f aca="false">G48+H48</f>
        <v>333432.96417982</v>
      </c>
    </row>
    <row r="49" customFormat="false" ht="15" hidden="false" customHeight="true" outlineLevel="0" collapsed="false">
      <c r="A49" s="31" t="n">
        <v>47</v>
      </c>
      <c r="B49" s="31" t="n">
        <f aca="false">ROUNDUP(A49/12,0)</f>
        <v>4</v>
      </c>
      <c r="C49" s="31" t="n">
        <f aca="false">MOD(A49-1,12)+1</f>
        <v>11</v>
      </c>
      <c r="D49" s="32" t="n">
        <f aca="false">E49</f>
        <v>47720</v>
      </c>
      <c r="E49" s="32" t="n">
        <f aca="false">EDATE(Premissas!$B$5,A49-1)</f>
        <v>47720</v>
      </c>
      <c r="F49" s="33" t="n">
        <f aca="false">INDEX(Premissas!$B$19:$B$30,C49)*(1-Premissas!$B$10)^(B49-1)</f>
        <v>351077.730225375</v>
      </c>
      <c r="G49" s="34" t="n">
        <f aca="false">Premissas!$B$15*(1+Premissas!$B$8)^(B49-1)</f>
        <v>234848.275</v>
      </c>
      <c r="H49" s="35" t="n">
        <f aca="false">INDEX(Premissas!$D$19:$D$30,C49)*(1+Premissas!$B$9)^(B49-1)*(1-Premissas!$B$10)^(B49-1)</f>
        <v>49575.0366861183</v>
      </c>
      <c r="I49" s="35" t="n">
        <f aca="false">G49+H49</f>
        <v>284423.311686118</v>
      </c>
    </row>
    <row r="50" customFormat="false" ht="15" hidden="false" customHeight="true" outlineLevel="0" collapsed="false">
      <c r="A50" s="31" t="n">
        <v>48</v>
      </c>
      <c r="B50" s="31" t="n">
        <f aca="false">ROUNDUP(A50/12,0)</f>
        <v>4</v>
      </c>
      <c r="C50" s="31" t="n">
        <f aca="false">MOD(A50-1,12)+1</f>
        <v>12</v>
      </c>
      <c r="D50" s="32" t="n">
        <f aca="false">E50</f>
        <v>47751</v>
      </c>
      <c r="E50" s="32" t="n">
        <f aca="false">EDATE(Premissas!$B$5,A50-1)</f>
        <v>47751</v>
      </c>
      <c r="F50" s="33" t="n">
        <f aca="false">INDEX(Premissas!$B$19:$B$30,C50)*(1-Premissas!$B$10)^(B50-1)</f>
        <v>396143.92068175</v>
      </c>
      <c r="G50" s="34" t="n">
        <f aca="false">Premissas!$B$15*(1+Premissas!$B$8)^(B50-1)</f>
        <v>234848.275</v>
      </c>
      <c r="H50" s="35" t="n">
        <f aca="false">INDEX(Premissas!$D$19:$D$30,C50)*(1+Premissas!$B$9)^(B50-1)*(1-Premissas!$B$10)^(B50-1)</f>
        <v>85214.9495153851</v>
      </c>
      <c r="I50" s="35" t="n">
        <f aca="false">G50+H50</f>
        <v>320063.224515385</v>
      </c>
    </row>
    <row r="51" customFormat="false" ht="15" hidden="false" customHeight="true" outlineLevel="0" collapsed="false">
      <c r="A51" s="28" t="n">
        <v>49</v>
      </c>
      <c r="B51" s="28" t="n">
        <f aca="false">ROUNDUP(A51/12,0)</f>
        <v>5</v>
      </c>
      <c r="C51" s="28" t="n">
        <f aca="false">MOD(A51-1,12)+1</f>
        <v>1</v>
      </c>
      <c r="D51" s="29" t="n">
        <f aca="false">E51</f>
        <v>47781</v>
      </c>
      <c r="E51" s="29" t="n">
        <f aca="false">EDATE(Premissas!$B$5,A51-1)</f>
        <v>47781</v>
      </c>
      <c r="F51" s="30" t="n">
        <f aca="false">INDEX(Premissas!$B$19:$B$30,C51)*(1-Premissas!$B$10)^(B51-1)</f>
        <v>402802.23877685</v>
      </c>
      <c r="G51" s="17" t="n">
        <f aca="false">Premissas!$B$15*(1+Premissas!$B$8)^(B51-1)</f>
        <v>247764.930125</v>
      </c>
      <c r="H51" s="19" t="n">
        <f aca="false">INDEX(Premissas!$D$19:$D$30,C51)*(1+Premissas!$B$9)^(B51-1)*(1-Premissas!$B$10)^(B51-1)</f>
        <v>96201.9738317175</v>
      </c>
      <c r="I51" s="19" t="n">
        <f aca="false">G51+H51</f>
        <v>343966.903956717</v>
      </c>
    </row>
    <row r="52" customFormat="false" ht="15" hidden="false" customHeight="true" outlineLevel="0" collapsed="false">
      <c r="A52" s="28" t="n">
        <v>50</v>
      </c>
      <c r="B52" s="28" t="n">
        <f aca="false">ROUNDUP(A52/12,0)</f>
        <v>5</v>
      </c>
      <c r="C52" s="28" t="n">
        <f aca="false">MOD(A52-1,12)+1</f>
        <v>2</v>
      </c>
      <c r="D52" s="29" t="n">
        <f aca="false">E52</f>
        <v>47812</v>
      </c>
      <c r="E52" s="29" t="n">
        <f aca="false">EDATE(Premissas!$B$5,A52-1)</f>
        <v>47812</v>
      </c>
      <c r="F52" s="30" t="n">
        <f aca="false">INDEX(Premissas!$B$19:$B$30,C52)*(1-Premissas!$B$10)^(B52-1)</f>
        <v>411300.134947269</v>
      </c>
      <c r="G52" s="17" t="n">
        <f aca="false">Premissas!$B$15*(1+Premissas!$B$8)^(B52-1)</f>
        <v>247764.930125</v>
      </c>
      <c r="H52" s="19" t="n">
        <f aca="false">INDEX(Premissas!$D$19:$D$30,C52)*(1+Premissas!$B$9)^(B52-1)*(1-Premissas!$B$10)^(B52-1)</f>
        <v>103258.421404949</v>
      </c>
      <c r="I52" s="19" t="n">
        <f aca="false">G52+H52</f>
        <v>351023.351529949</v>
      </c>
    </row>
    <row r="53" customFormat="false" ht="15" hidden="false" customHeight="true" outlineLevel="0" collapsed="false">
      <c r="A53" s="28" t="n">
        <v>51</v>
      </c>
      <c r="B53" s="28" t="n">
        <f aca="false">ROUNDUP(A53/12,0)</f>
        <v>5</v>
      </c>
      <c r="C53" s="28" t="n">
        <f aca="false">MOD(A53-1,12)+1</f>
        <v>3</v>
      </c>
      <c r="D53" s="29" t="n">
        <f aca="false">E53</f>
        <v>47842</v>
      </c>
      <c r="E53" s="29" t="n">
        <f aca="false">EDATE(Premissas!$B$5,A53-1)</f>
        <v>47842</v>
      </c>
      <c r="F53" s="30" t="n">
        <f aca="false">INDEX(Premissas!$B$19:$B$30,C53)*(1-Premissas!$B$10)^(B53-1)</f>
        <v>394255.3351314</v>
      </c>
      <c r="G53" s="17" t="n">
        <f aca="false">Premissas!$B$15*(1+Premissas!$B$8)^(B53-1)</f>
        <v>247764.930125</v>
      </c>
      <c r="H53" s="19" t="n">
        <f aca="false">INDEX(Premissas!$D$19:$D$30,C53)*(1+Premissas!$B$9)^(B53-1)*(1-Premissas!$B$10)^(B53-1)</f>
        <v>89104.8168775583</v>
      </c>
      <c r="I53" s="19" t="n">
        <f aca="false">G53+H53</f>
        <v>336869.747002558</v>
      </c>
    </row>
    <row r="54" customFormat="false" ht="15" hidden="false" customHeight="true" outlineLevel="0" collapsed="false">
      <c r="A54" s="28" t="n">
        <v>52</v>
      </c>
      <c r="B54" s="28" t="n">
        <f aca="false">ROUNDUP(A54/12,0)</f>
        <v>5</v>
      </c>
      <c r="C54" s="28" t="n">
        <f aca="false">MOD(A54-1,12)+1</f>
        <v>4</v>
      </c>
      <c r="D54" s="29" t="n">
        <f aca="false">E54</f>
        <v>47873</v>
      </c>
      <c r="E54" s="29" t="n">
        <f aca="false">EDATE(Premissas!$B$5,A54-1)</f>
        <v>47873</v>
      </c>
      <c r="F54" s="30" t="n">
        <f aca="false">INDEX(Premissas!$B$19:$B$30,C54)*(1-Premissas!$B$10)^(B54-1)</f>
        <v>394355.310380464</v>
      </c>
      <c r="G54" s="17" t="n">
        <f aca="false">Premissas!$B$15*(1+Premissas!$B$8)^(B54-1)</f>
        <v>247764.930125</v>
      </c>
      <c r="H54" s="19" t="n">
        <f aca="false">INDEX(Premissas!$D$19:$D$30,C54)*(1+Premissas!$B$9)^(B54-1)*(1-Premissas!$B$10)^(B54-1)</f>
        <v>89187.8320857243</v>
      </c>
      <c r="I54" s="19" t="n">
        <f aca="false">G54+H54</f>
        <v>336952.762210724</v>
      </c>
    </row>
    <row r="55" customFormat="false" ht="15" hidden="false" customHeight="true" outlineLevel="0" collapsed="false">
      <c r="A55" s="28" t="n">
        <v>53</v>
      </c>
      <c r="B55" s="28" t="n">
        <f aca="false">ROUNDUP(A55/12,0)</f>
        <v>5</v>
      </c>
      <c r="C55" s="28" t="n">
        <f aca="false">MOD(A55-1,12)+1</f>
        <v>5</v>
      </c>
      <c r="D55" s="29" t="n">
        <f aca="false">E55</f>
        <v>47904</v>
      </c>
      <c r="E55" s="29" t="n">
        <f aca="false">EDATE(Premissas!$B$5,A55-1)</f>
        <v>47904</v>
      </c>
      <c r="F55" s="30" t="n">
        <f aca="false">INDEX(Premissas!$B$19:$B$30,C55)*(1-Premissas!$B$10)^(B55-1)</f>
        <v>387598.159723155</v>
      </c>
      <c r="G55" s="17" t="n">
        <f aca="false">Premissas!$B$15*(1+Premissas!$B$8)^(B55-1)</f>
        <v>247764.930125</v>
      </c>
      <c r="H55" s="19" t="n">
        <f aca="false">INDEX(Premissas!$D$19:$D$30,C55)*(1+Premissas!$B$9)^(B55-1)*(1-Premissas!$B$10)^(B55-1)</f>
        <v>83576.8594229931</v>
      </c>
      <c r="I55" s="19" t="n">
        <f aca="false">G55+H55</f>
        <v>331341.789547993</v>
      </c>
    </row>
    <row r="56" customFormat="false" ht="15" hidden="false" customHeight="true" outlineLevel="0" collapsed="false">
      <c r="A56" s="28" t="n">
        <v>54</v>
      </c>
      <c r="B56" s="28" t="n">
        <f aca="false">ROUNDUP(A56/12,0)</f>
        <v>5</v>
      </c>
      <c r="C56" s="28" t="n">
        <f aca="false">MOD(A56-1,12)+1</f>
        <v>6</v>
      </c>
      <c r="D56" s="29" t="n">
        <f aca="false">E56</f>
        <v>47932</v>
      </c>
      <c r="E56" s="29" t="n">
        <f aca="false">EDATE(Premissas!$B$5,A56-1)</f>
        <v>47932</v>
      </c>
      <c r="F56" s="30" t="n">
        <f aca="false">INDEX(Premissas!$B$19:$B$30,C56)*(1-Premissas!$B$10)^(B56-1)</f>
        <v>366137.786406971</v>
      </c>
      <c r="G56" s="17" t="n">
        <f aca="false">Premissas!$B$15*(1+Premissas!$B$8)^(B56-1)</f>
        <v>247764.930125</v>
      </c>
      <c r="H56" s="19" t="n">
        <f aca="false">INDEX(Premissas!$D$19:$D$30,C56)*(1+Premissas!$B$9)^(B56-1)*(1-Premissas!$B$10)^(B56-1)</f>
        <v>65756.67044308</v>
      </c>
      <c r="I56" s="19" t="n">
        <f aca="false">G56+H56</f>
        <v>313521.60056808</v>
      </c>
    </row>
    <row r="57" customFormat="false" ht="15" hidden="false" customHeight="true" outlineLevel="0" collapsed="false">
      <c r="A57" s="28" t="n">
        <v>55</v>
      </c>
      <c r="B57" s="28" t="n">
        <f aca="false">ROUNDUP(A57/12,0)</f>
        <v>5</v>
      </c>
      <c r="C57" s="28" t="n">
        <f aca="false">MOD(A57-1,12)+1</f>
        <v>7</v>
      </c>
      <c r="D57" s="29" t="n">
        <f aca="false">E57</f>
        <v>47963</v>
      </c>
      <c r="E57" s="29" t="n">
        <f aca="false">EDATE(Premissas!$B$5,A57-1)</f>
        <v>47963</v>
      </c>
      <c r="F57" s="30" t="n">
        <f aca="false">INDEX(Premissas!$B$19:$B$30,C57)*(1-Premissas!$B$10)^(B57-1)</f>
        <v>402647.375155751</v>
      </c>
      <c r="G57" s="17" t="n">
        <f aca="false">Premissas!$B$15*(1+Premissas!$B$8)^(B57-1)</f>
        <v>247764.930125</v>
      </c>
      <c r="H57" s="19" t="n">
        <f aca="false">INDEX(Premissas!$D$19:$D$30,C57)*(1+Premissas!$B$9)^(B57-1)*(1-Premissas!$B$10)^(B57-1)</f>
        <v>96073.3765072421</v>
      </c>
      <c r="I57" s="19" t="n">
        <f aca="false">G57+H57</f>
        <v>343838.306632242</v>
      </c>
    </row>
    <row r="58" customFormat="false" ht="15" hidden="false" customHeight="true" outlineLevel="0" collapsed="false">
      <c r="A58" s="28" t="n">
        <v>56</v>
      </c>
      <c r="B58" s="28" t="n">
        <f aca="false">ROUNDUP(A58/12,0)</f>
        <v>5</v>
      </c>
      <c r="C58" s="28" t="n">
        <f aca="false">MOD(A58-1,12)+1</f>
        <v>8</v>
      </c>
      <c r="D58" s="29" t="n">
        <f aca="false">E58</f>
        <v>47993</v>
      </c>
      <c r="E58" s="29" t="n">
        <f aca="false">EDATE(Premissas!$B$5,A58-1)</f>
        <v>47993</v>
      </c>
      <c r="F58" s="30" t="n">
        <f aca="false">INDEX(Premissas!$B$19:$B$30,C58)*(1-Premissas!$B$10)^(B58-1)</f>
        <v>447835.207583066</v>
      </c>
      <c r="G58" s="17" t="n">
        <f aca="false">Premissas!$B$15*(1+Premissas!$B$8)^(B58-1)</f>
        <v>247764.930125</v>
      </c>
      <c r="H58" s="19" t="n">
        <f aca="false">INDEX(Premissas!$D$19:$D$30,C58)*(1+Premissas!$B$9)^(B58-1)*(1-Premissas!$B$10)^(B58-1)</f>
        <v>133596.28633962</v>
      </c>
      <c r="I58" s="19" t="n">
        <f aca="false">G58+H58</f>
        <v>381361.21646462</v>
      </c>
    </row>
    <row r="59" customFormat="false" ht="15" hidden="false" customHeight="true" outlineLevel="0" collapsed="false">
      <c r="A59" s="28" t="n">
        <v>57</v>
      </c>
      <c r="B59" s="28" t="n">
        <f aca="false">ROUNDUP(A59/12,0)</f>
        <v>5</v>
      </c>
      <c r="C59" s="28" t="n">
        <f aca="false">MOD(A59-1,12)+1</f>
        <v>9</v>
      </c>
      <c r="D59" s="29" t="n">
        <f aca="false">E59</f>
        <v>48024</v>
      </c>
      <c r="E59" s="29" t="n">
        <f aca="false">EDATE(Premissas!$B$5,A59-1)</f>
        <v>48024</v>
      </c>
      <c r="F59" s="30" t="n">
        <f aca="false">INDEX(Premissas!$B$19:$B$30,C59)*(1-Premissas!$B$10)^(B59-1)</f>
        <v>431454.949128621</v>
      </c>
      <c r="G59" s="17" t="n">
        <f aca="false">Premissas!$B$15*(1+Premissas!$B$8)^(B59-1)</f>
        <v>247764.930125</v>
      </c>
      <c r="H59" s="19" t="n">
        <f aca="false">INDEX(Premissas!$D$19:$D$30,C59)*(1+Premissas!$B$9)^(B59-1)*(1-Premissas!$B$10)^(B59-1)</f>
        <v>119994.504201987</v>
      </c>
      <c r="I59" s="19" t="n">
        <f aca="false">G59+H59</f>
        <v>367759.434326987</v>
      </c>
    </row>
    <row r="60" customFormat="false" ht="15" hidden="false" customHeight="true" outlineLevel="0" collapsed="false">
      <c r="A60" s="28" t="n">
        <v>58</v>
      </c>
      <c r="B60" s="28" t="n">
        <f aca="false">ROUNDUP(A60/12,0)</f>
        <v>5</v>
      </c>
      <c r="C60" s="28" t="n">
        <f aca="false">MOD(A60-1,12)+1</f>
        <v>10</v>
      </c>
      <c r="D60" s="29" t="n">
        <f aca="false">E60</f>
        <v>48054</v>
      </c>
      <c r="E60" s="29" t="n">
        <f aca="false">EDATE(Premissas!$B$5,A60-1)</f>
        <v>48054</v>
      </c>
      <c r="F60" s="30" t="n">
        <f aca="false">INDEX(Premissas!$B$19:$B$30,C60)*(1-Premissas!$B$10)^(B60-1)</f>
        <v>410984.526808067</v>
      </c>
      <c r="G60" s="17" t="n">
        <f aca="false">Premissas!$B$15*(1+Premissas!$B$8)^(B60-1)</f>
        <v>247764.930125</v>
      </c>
      <c r="H60" s="19" t="n">
        <f aca="false">INDEX(Premissas!$D$19:$D$30,C60)*(1+Premissas!$B$9)^(B60-1)*(1-Premissas!$B$10)^(B60-1)</f>
        <v>102996.354020617</v>
      </c>
      <c r="I60" s="19" t="n">
        <f aca="false">G60+H60</f>
        <v>350761.284145617</v>
      </c>
    </row>
    <row r="61" customFormat="false" ht="15" hidden="false" customHeight="true" outlineLevel="0" collapsed="false">
      <c r="A61" s="28" t="n">
        <v>59</v>
      </c>
      <c r="B61" s="28" t="n">
        <f aca="false">ROUNDUP(A61/12,0)</f>
        <v>5</v>
      </c>
      <c r="C61" s="28" t="n">
        <f aca="false">MOD(A61-1,12)+1</f>
        <v>11</v>
      </c>
      <c r="D61" s="29" t="n">
        <f aca="false">E61</f>
        <v>48085</v>
      </c>
      <c r="E61" s="29" t="n">
        <f aca="false">EDATE(Premissas!$B$5,A61-1)</f>
        <v>48085</v>
      </c>
      <c r="F61" s="30" t="n">
        <f aca="false">INDEX(Premissas!$B$19:$B$30,C61)*(1-Premissas!$B$10)^(B61-1)</f>
        <v>349322.341574248</v>
      </c>
      <c r="G61" s="17" t="n">
        <f aca="false">Premissas!$B$15*(1+Premissas!$B$8)^(B61-1)</f>
        <v>247764.930125</v>
      </c>
      <c r="H61" s="19" t="n">
        <f aca="false">INDEX(Premissas!$D$19:$D$30,C61)*(1+Premissas!$B$9)^(B61-1)*(1-Premissas!$B$10)^(B61-1)</f>
        <v>51793.5195778221</v>
      </c>
      <c r="I61" s="19" t="n">
        <f aca="false">G61+H61</f>
        <v>299558.449702822</v>
      </c>
    </row>
    <row r="62" customFormat="false" ht="15" hidden="false" customHeight="true" outlineLevel="0" collapsed="false">
      <c r="A62" s="28" t="n">
        <v>60</v>
      </c>
      <c r="B62" s="28" t="n">
        <f aca="false">ROUNDUP(A62/12,0)</f>
        <v>5</v>
      </c>
      <c r="C62" s="28" t="n">
        <f aca="false">MOD(A62-1,12)+1</f>
        <v>12</v>
      </c>
      <c r="D62" s="29" t="n">
        <f aca="false">E62</f>
        <v>48116</v>
      </c>
      <c r="E62" s="29" t="n">
        <f aca="false">EDATE(Premissas!$B$5,A62-1)</f>
        <v>48116</v>
      </c>
      <c r="F62" s="30" t="n">
        <f aca="false">INDEX(Premissas!$B$19:$B$30,C62)*(1-Premissas!$B$10)^(B62-1)</f>
        <v>394163.201078341</v>
      </c>
      <c r="G62" s="17" t="n">
        <f aca="false">Premissas!$B$15*(1+Premissas!$B$8)^(B62-1)</f>
        <v>247764.930125</v>
      </c>
      <c r="H62" s="19" t="n">
        <f aca="false">INDEX(Premissas!$D$19:$D$30,C62)*(1+Premissas!$B$9)^(B62-1)*(1-Premissas!$B$10)^(B62-1)</f>
        <v>89028.3185061986</v>
      </c>
      <c r="I62" s="19" t="n">
        <f aca="false">G62+H62</f>
        <v>336793.248631199</v>
      </c>
    </row>
    <row r="63" customFormat="false" ht="15" hidden="false" customHeight="true" outlineLevel="0" collapsed="false">
      <c r="A63" s="31" t="n">
        <v>61</v>
      </c>
      <c r="B63" s="31" t="n">
        <f aca="false">ROUNDUP(A63/12,0)</f>
        <v>6</v>
      </c>
      <c r="C63" s="31" t="n">
        <f aca="false">MOD(A63-1,12)+1</f>
        <v>1</v>
      </c>
      <c r="D63" s="32" t="n">
        <f aca="false">E63</f>
        <v>48146</v>
      </c>
      <c r="E63" s="32" t="n">
        <f aca="false">EDATE(Premissas!$B$5,A63-1)</f>
        <v>48146</v>
      </c>
      <c r="F63" s="33" t="n">
        <f aca="false">INDEX(Premissas!$B$19:$B$30,C63)*(1-Premissas!$B$10)^(B63-1)</f>
        <v>400788.227582966</v>
      </c>
      <c r="G63" s="34" t="n">
        <f aca="false">Premissas!$B$15*(1+Premissas!$B$8)^(B63-1)</f>
        <v>261392.001281875</v>
      </c>
      <c r="H63" s="35" t="n">
        <f aca="false">INDEX(Premissas!$D$19:$D$30,C63)*(1+Premissas!$B$9)^(B63-1)*(1-Premissas!$B$10)^(B63-1)</f>
        <v>100507.012160687</v>
      </c>
      <c r="I63" s="35" t="n">
        <f aca="false">G63+H63</f>
        <v>361899.013442562</v>
      </c>
    </row>
    <row r="64" customFormat="false" ht="15" hidden="false" customHeight="true" outlineLevel="0" collapsed="false">
      <c r="A64" s="31" t="n">
        <v>62</v>
      </c>
      <c r="B64" s="31" t="n">
        <f aca="false">ROUNDUP(A64/12,0)</f>
        <v>6</v>
      </c>
      <c r="C64" s="31" t="n">
        <f aca="false">MOD(A64-1,12)+1</f>
        <v>2</v>
      </c>
      <c r="D64" s="32" t="n">
        <f aca="false">E64</f>
        <v>48177</v>
      </c>
      <c r="E64" s="32" t="n">
        <f aca="false">EDATE(Premissas!$B$5,A64-1)</f>
        <v>48177</v>
      </c>
      <c r="F64" s="33" t="n">
        <f aca="false">INDEX(Premissas!$B$19:$B$30,C64)*(1-Premissas!$B$10)^(B64-1)</f>
        <v>409243.634272532</v>
      </c>
      <c r="G64" s="34" t="n">
        <f aca="false">Premissas!$B$15*(1+Premissas!$B$8)^(B64-1)</f>
        <v>261392.001281875</v>
      </c>
      <c r="H64" s="35" t="n">
        <f aca="false">INDEX(Premissas!$D$19:$D$30,C64)*(1+Premissas!$B$9)^(B64-1)*(1-Premissas!$B$10)^(B64-1)</f>
        <v>107879.235762821</v>
      </c>
      <c r="I64" s="35" t="n">
        <f aca="false">G64+H64</f>
        <v>369271.237044696</v>
      </c>
    </row>
    <row r="65" customFormat="false" ht="15" hidden="false" customHeight="true" outlineLevel="0" collapsed="false">
      <c r="A65" s="31" t="n">
        <v>63</v>
      </c>
      <c r="B65" s="31" t="n">
        <f aca="false">ROUNDUP(A65/12,0)</f>
        <v>6</v>
      </c>
      <c r="C65" s="31" t="n">
        <f aca="false">MOD(A65-1,12)+1</f>
        <v>3</v>
      </c>
      <c r="D65" s="32" t="n">
        <f aca="false">E65</f>
        <v>48207</v>
      </c>
      <c r="E65" s="32" t="n">
        <f aca="false">EDATE(Premissas!$B$5,A65-1)</f>
        <v>48207</v>
      </c>
      <c r="F65" s="33" t="n">
        <f aca="false">INDEX(Premissas!$B$19:$B$30,C65)*(1-Premissas!$B$10)^(B65-1)</f>
        <v>392284.058455743</v>
      </c>
      <c r="G65" s="34" t="n">
        <f aca="false">Premissas!$B$15*(1+Premissas!$B$8)^(B65-1)</f>
        <v>261392.001281875</v>
      </c>
      <c r="H65" s="35" t="n">
        <f aca="false">INDEX(Premissas!$D$19:$D$30,C65)*(1+Premissas!$B$9)^(B65-1)*(1-Premissas!$B$10)^(B65-1)</f>
        <v>93092.257432829</v>
      </c>
      <c r="I65" s="35" t="n">
        <f aca="false">G65+H65</f>
        <v>354484.258714704</v>
      </c>
    </row>
    <row r="66" customFormat="false" ht="15" hidden="false" customHeight="true" outlineLevel="0" collapsed="false">
      <c r="A66" s="31" t="n">
        <v>64</v>
      </c>
      <c r="B66" s="31" t="n">
        <f aca="false">ROUNDUP(A66/12,0)</f>
        <v>6</v>
      </c>
      <c r="C66" s="31" t="n">
        <f aca="false">MOD(A66-1,12)+1</f>
        <v>4</v>
      </c>
      <c r="D66" s="32" t="n">
        <f aca="false">E66</f>
        <v>48238</v>
      </c>
      <c r="E66" s="32" t="n">
        <f aca="false">EDATE(Premissas!$B$5,A66-1)</f>
        <v>48238</v>
      </c>
      <c r="F66" s="33" t="n">
        <f aca="false">INDEX(Premissas!$B$19:$B$30,C66)*(1-Premissas!$B$10)^(B66-1)</f>
        <v>392383.533828561</v>
      </c>
      <c r="G66" s="34" t="n">
        <f aca="false">Premissas!$B$15*(1+Premissas!$B$8)^(B66-1)</f>
        <v>261392.001281875</v>
      </c>
      <c r="H66" s="35" t="n">
        <f aca="false">INDEX(Premissas!$D$19:$D$30,C66)*(1+Premissas!$B$9)^(B66-1)*(1-Premissas!$B$10)^(B66-1)</f>
        <v>93178.9875715605</v>
      </c>
      <c r="I66" s="35" t="n">
        <f aca="false">G66+H66</f>
        <v>354570.988853435</v>
      </c>
    </row>
    <row r="67" customFormat="false" ht="15" hidden="false" customHeight="true" outlineLevel="0" collapsed="false">
      <c r="A67" s="31" t="n">
        <v>65</v>
      </c>
      <c r="B67" s="31" t="n">
        <f aca="false">ROUNDUP(A67/12,0)</f>
        <v>6</v>
      </c>
      <c r="C67" s="31" t="n">
        <f aca="false">MOD(A67-1,12)+1</f>
        <v>5</v>
      </c>
      <c r="D67" s="32" t="n">
        <f aca="false">E67</f>
        <v>48269</v>
      </c>
      <c r="E67" s="32" t="n">
        <f aca="false">EDATE(Premissas!$B$5,A67-1)</f>
        <v>48269</v>
      </c>
      <c r="F67" s="33" t="n">
        <f aca="false">INDEX(Premissas!$B$19:$B$30,C67)*(1-Premissas!$B$10)^(B67-1)</f>
        <v>385660.168924539</v>
      </c>
      <c r="G67" s="34" t="n">
        <f aca="false">Premissas!$B$15*(1+Premissas!$B$8)^(B67-1)</f>
        <v>261392.001281875</v>
      </c>
      <c r="H67" s="35" t="n">
        <f aca="false">INDEX(Premissas!$D$19:$D$30,C67)*(1+Premissas!$B$9)^(B67-1)*(1-Premissas!$B$10)^(B67-1)</f>
        <v>87316.9238821721</v>
      </c>
      <c r="I67" s="35" t="n">
        <f aca="false">G67+H67</f>
        <v>348708.925164047</v>
      </c>
    </row>
    <row r="68" customFormat="false" ht="15" hidden="false" customHeight="true" outlineLevel="0" collapsed="false">
      <c r="A68" s="31" t="n">
        <v>66</v>
      </c>
      <c r="B68" s="31" t="n">
        <f aca="false">ROUNDUP(A68/12,0)</f>
        <v>6</v>
      </c>
      <c r="C68" s="31" t="n">
        <f aca="false">MOD(A68-1,12)+1</f>
        <v>6</v>
      </c>
      <c r="D68" s="32" t="n">
        <f aca="false">E68</f>
        <v>48298</v>
      </c>
      <c r="E68" s="32" t="n">
        <f aca="false">EDATE(Premissas!$B$5,A68-1)</f>
        <v>48298</v>
      </c>
      <c r="F68" s="33" t="n">
        <f aca="false">INDEX(Premissas!$B$19:$B$30,C68)*(1-Premissas!$B$10)^(B68-1)</f>
        <v>364307.097474936</v>
      </c>
      <c r="G68" s="34" t="n">
        <f aca="false">Premissas!$B$15*(1+Premissas!$B$8)^(B68-1)</f>
        <v>261392.001281875</v>
      </c>
      <c r="H68" s="35" t="n">
        <f aca="false">INDEX(Premissas!$D$19:$D$30,C68)*(1+Premissas!$B$9)^(B68-1)*(1-Premissas!$B$10)^(B68-1)</f>
        <v>68699.2814454079</v>
      </c>
      <c r="I68" s="35" t="n">
        <f aca="false">G68+H68</f>
        <v>330091.282727283</v>
      </c>
    </row>
    <row r="69" customFormat="false" ht="15" hidden="false" customHeight="true" outlineLevel="0" collapsed="false">
      <c r="A69" s="31" t="n">
        <v>67</v>
      </c>
      <c r="B69" s="31" t="n">
        <f aca="false">ROUNDUP(A69/12,0)</f>
        <v>6</v>
      </c>
      <c r="C69" s="31" t="n">
        <f aca="false">MOD(A69-1,12)+1</f>
        <v>7</v>
      </c>
      <c r="D69" s="32" t="n">
        <f aca="false">E69</f>
        <v>48329</v>
      </c>
      <c r="E69" s="32" t="n">
        <f aca="false">EDATE(Premissas!$B$5,A69-1)</f>
        <v>48329</v>
      </c>
      <c r="F69" s="33" t="n">
        <f aca="false">INDEX(Premissas!$B$19:$B$30,C69)*(1-Premissas!$B$10)^(B69-1)</f>
        <v>400634.138279973</v>
      </c>
      <c r="G69" s="34" t="n">
        <f aca="false">Premissas!$B$15*(1+Premissas!$B$8)^(B69-1)</f>
        <v>261392.001281875</v>
      </c>
      <c r="H69" s="35" t="n">
        <f aca="false">INDEX(Premissas!$D$19:$D$30,C69)*(1+Premissas!$B$9)^(B69-1)*(1-Premissas!$B$10)^(B69-1)</f>
        <v>100372.660105941</v>
      </c>
      <c r="I69" s="35" t="n">
        <f aca="false">G69+H69</f>
        <v>361764.661387816</v>
      </c>
    </row>
    <row r="70" customFormat="false" ht="15" hidden="false" customHeight="true" outlineLevel="0" collapsed="false">
      <c r="A70" s="31" t="n">
        <v>68</v>
      </c>
      <c r="B70" s="31" t="n">
        <f aca="false">ROUNDUP(A70/12,0)</f>
        <v>6</v>
      </c>
      <c r="C70" s="31" t="n">
        <f aca="false">MOD(A70-1,12)+1</f>
        <v>8</v>
      </c>
      <c r="D70" s="32" t="n">
        <f aca="false">E70</f>
        <v>48359</v>
      </c>
      <c r="E70" s="32" t="n">
        <f aca="false">EDATE(Premissas!$B$5,A70-1)</f>
        <v>48359</v>
      </c>
      <c r="F70" s="33" t="n">
        <f aca="false">INDEX(Premissas!$B$19:$B$30,C70)*(1-Premissas!$B$10)^(B70-1)</f>
        <v>445596.03154515</v>
      </c>
      <c r="G70" s="34" t="n">
        <f aca="false">Premissas!$B$15*(1+Premissas!$B$8)^(B70-1)</f>
        <v>261392.001281875</v>
      </c>
      <c r="H70" s="35" t="n">
        <f aca="false">INDEX(Premissas!$D$19:$D$30,C70)*(1+Premissas!$B$9)^(B70-1)*(1-Premissas!$B$10)^(B70-1)</f>
        <v>139574.720153318</v>
      </c>
      <c r="I70" s="35" t="n">
        <f aca="false">G70+H70</f>
        <v>400966.721435193</v>
      </c>
    </row>
    <row r="71" customFormat="false" ht="15" hidden="false" customHeight="true" outlineLevel="0" collapsed="false">
      <c r="A71" s="31" t="n">
        <v>69</v>
      </c>
      <c r="B71" s="31" t="n">
        <f aca="false">ROUNDUP(A71/12,0)</f>
        <v>6</v>
      </c>
      <c r="C71" s="31" t="n">
        <f aca="false">MOD(A71-1,12)+1</f>
        <v>9</v>
      </c>
      <c r="D71" s="32" t="n">
        <f aca="false">E71</f>
        <v>48390</v>
      </c>
      <c r="E71" s="32" t="n">
        <f aca="false">EDATE(Premissas!$B$5,A71-1)</f>
        <v>48390</v>
      </c>
      <c r="F71" s="33" t="n">
        <f aca="false">INDEX(Premissas!$B$19:$B$30,C71)*(1-Premissas!$B$10)^(B71-1)</f>
        <v>429297.674382978</v>
      </c>
      <c r="G71" s="34" t="n">
        <f aca="false">Premissas!$B$15*(1+Premissas!$B$8)^(B71-1)</f>
        <v>261392.001281875</v>
      </c>
      <c r="H71" s="35" t="n">
        <f aca="false">INDEX(Premissas!$D$19:$D$30,C71)*(1+Premissas!$B$9)^(B71-1)*(1-Premissas!$B$10)^(B71-1)</f>
        <v>125364.258265026</v>
      </c>
      <c r="I71" s="35" t="n">
        <f aca="false">G71+H71</f>
        <v>386756.259546901</v>
      </c>
    </row>
    <row r="72" customFormat="false" ht="15" hidden="false" customHeight="true" outlineLevel="0" collapsed="false">
      <c r="A72" s="31" t="n">
        <v>70</v>
      </c>
      <c r="B72" s="31" t="n">
        <f aca="false">ROUNDUP(A72/12,0)</f>
        <v>6</v>
      </c>
      <c r="C72" s="31" t="n">
        <f aca="false">MOD(A72-1,12)+1</f>
        <v>10</v>
      </c>
      <c r="D72" s="32" t="n">
        <f aca="false">E72</f>
        <v>48420</v>
      </c>
      <c r="E72" s="32" t="n">
        <f aca="false">EDATE(Premissas!$B$5,A72-1)</f>
        <v>48420</v>
      </c>
      <c r="F72" s="33" t="n">
        <f aca="false">INDEX(Premissas!$B$19:$B$30,C72)*(1-Premissas!$B$10)^(B72-1)</f>
        <v>408929.604174027</v>
      </c>
      <c r="G72" s="34" t="n">
        <f aca="false">Premissas!$B$15*(1+Premissas!$B$8)^(B72-1)</f>
        <v>261392.001281875</v>
      </c>
      <c r="H72" s="35" t="n">
        <f aca="false">INDEX(Premissas!$D$19:$D$30,C72)*(1+Premissas!$B$9)^(B72-1)*(1-Premissas!$B$10)^(B72-1)</f>
        <v>107605.440863039</v>
      </c>
      <c r="I72" s="35" t="n">
        <f aca="false">G72+H72</f>
        <v>368997.442144914</v>
      </c>
    </row>
    <row r="73" customFormat="false" ht="15" hidden="false" customHeight="true" outlineLevel="0" collapsed="false">
      <c r="A73" s="31" t="n">
        <v>71</v>
      </c>
      <c r="B73" s="31" t="n">
        <f aca="false">ROUNDUP(A73/12,0)</f>
        <v>6</v>
      </c>
      <c r="C73" s="31" t="n">
        <f aca="false">MOD(A73-1,12)+1</f>
        <v>11</v>
      </c>
      <c r="D73" s="32" t="n">
        <f aca="false">E73</f>
        <v>48451</v>
      </c>
      <c r="E73" s="32" t="n">
        <f aca="false">EDATE(Premissas!$B$5,A73-1)</f>
        <v>48451</v>
      </c>
      <c r="F73" s="33" t="n">
        <f aca="false">INDEX(Premissas!$B$19:$B$30,C73)*(1-Premissas!$B$10)^(B73-1)</f>
        <v>347575.729866377</v>
      </c>
      <c r="G73" s="34" t="n">
        <f aca="false">Premissas!$B$15*(1+Premissas!$B$8)^(B73-1)</f>
        <v>261392.001281875</v>
      </c>
      <c r="H73" s="35" t="n">
        <f aca="false">INDEX(Premissas!$D$19:$D$30,C73)*(1+Premissas!$B$9)^(B73-1)*(1-Premissas!$B$10)^(B73-1)</f>
        <v>54111.2795789296</v>
      </c>
      <c r="I73" s="35" t="n">
        <f aca="false">G73+H73</f>
        <v>315503.280860805</v>
      </c>
    </row>
    <row r="74" customFormat="false" ht="15" hidden="false" customHeight="true" outlineLevel="0" collapsed="false">
      <c r="A74" s="31" t="n">
        <v>72</v>
      </c>
      <c r="B74" s="31" t="n">
        <f aca="false">ROUNDUP(A74/12,0)</f>
        <v>6</v>
      </c>
      <c r="C74" s="31" t="n">
        <f aca="false">MOD(A74-1,12)+1</f>
        <v>12</v>
      </c>
      <c r="D74" s="32" t="n">
        <f aca="false">E74</f>
        <v>48482</v>
      </c>
      <c r="E74" s="32" t="n">
        <f aca="false">EDATE(Premissas!$B$5,A74-1)</f>
        <v>48482</v>
      </c>
      <c r="F74" s="33" t="n">
        <f aca="false">INDEX(Premissas!$B$19:$B$30,C74)*(1-Premissas!$B$10)^(B74-1)</f>
        <v>392192.38507295</v>
      </c>
      <c r="G74" s="34" t="n">
        <f aca="false">Premissas!$B$15*(1+Premissas!$B$8)^(B74-1)</f>
        <v>261392.001281875</v>
      </c>
      <c r="H74" s="35" t="n">
        <f aca="false">INDEX(Premissas!$D$19:$D$30,C74)*(1+Premissas!$B$9)^(B74-1)*(1-Premissas!$B$10)^(B74-1)</f>
        <v>93012.335759351</v>
      </c>
      <c r="I74" s="35" t="n">
        <f aca="false">G74+H74</f>
        <v>354404.337041226</v>
      </c>
    </row>
    <row r="75" customFormat="false" ht="15" hidden="false" customHeight="true" outlineLevel="0" collapsed="false">
      <c r="A75" s="28" t="n">
        <v>73</v>
      </c>
      <c r="B75" s="28" t="n">
        <f aca="false">ROUNDUP(A75/12,0)</f>
        <v>7</v>
      </c>
      <c r="C75" s="28" t="n">
        <f aca="false">MOD(A75-1,12)+1</f>
        <v>1</v>
      </c>
      <c r="D75" s="29" t="n">
        <f aca="false">E75</f>
        <v>48512</v>
      </c>
      <c r="E75" s="29" t="n">
        <f aca="false">EDATE(Premissas!$B$5,A75-1)</f>
        <v>48512</v>
      </c>
      <c r="F75" s="30" t="n">
        <f aca="false">INDEX(Premissas!$B$19:$B$30,C75)*(1-Premissas!$B$10)^(B75-1)</f>
        <v>398784.286445051</v>
      </c>
      <c r="G75" s="17" t="n">
        <f aca="false">Premissas!$B$15*(1+Premissas!$B$8)^(B75-1)</f>
        <v>275768.561352378</v>
      </c>
      <c r="H75" s="19" t="n">
        <f aca="false">INDEX(Premissas!$D$19:$D$30,C75)*(1+Premissas!$B$9)^(B75-1)*(1-Premissas!$B$10)^(B75-1)</f>
        <v>105004.700954878</v>
      </c>
      <c r="I75" s="19" t="n">
        <f aca="false">G75+H75</f>
        <v>380773.262307256</v>
      </c>
    </row>
    <row r="76" customFormat="false" ht="15" hidden="false" customHeight="true" outlineLevel="0" collapsed="false">
      <c r="A76" s="28" t="n">
        <v>74</v>
      </c>
      <c r="B76" s="28" t="n">
        <f aca="false">ROUNDUP(A76/12,0)</f>
        <v>7</v>
      </c>
      <c r="C76" s="28" t="n">
        <f aca="false">MOD(A76-1,12)+1</f>
        <v>2</v>
      </c>
      <c r="D76" s="29" t="n">
        <f aca="false">E76</f>
        <v>48543</v>
      </c>
      <c r="E76" s="29" t="n">
        <f aca="false">EDATE(Premissas!$B$5,A76-1)</f>
        <v>48543</v>
      </c>
      <c r="F76" s="30" t="n">
        <f aca="false">INDEX(Premissas!$B$19:$B$30,C76)*(1-Premissas!$B$10)^(B76-1)</f>
        <v>407197.41610117</v>
      </c>
      <c r="G76" s="17" t="n">
        <f aca="false">Premissas!$B$15*(1+Premissas!$B$8)^(B76-1)</f>
        <v>275768.561352378</v>
      </c>
      <c r="H76" s="19" t="n">
        <f aca="false">INDEX(Premissas!$D$19:$D$30,C76)*(1+Premissas!$B$9)^(B76-1)*(1-Premissas!$B$10)^(B76-1)</f>
        <v>112706.831563207</v>
      </c>
      <c r="I76" s="19" t="n">
        <f aca="false">G76+H76</f>
        <v>388475.392915585</v>
      </c>
    </row>
    <row r="77" customFormat="false" ht="15" hidden="false" customHeight="true" outlineLevel="0" collapsed="false">
      <c r="A77" s="28" t="n">
        <v>75</v>
      </c>
      <c r="B77" s="28" t="n">
        <f aca="false">ROUNDUP(A77/12,0)</f>
        <v>7</v>
      </c>
      <c r="C77" s="28" t="n">
        <f aca="false">MOD(A77-1,12)+1</f>
        <v>3</v>
      </c>
      <c r="D77" s="29" t="n">
        <f aca="false">E77</f>
        <v>48573</v>
      </c>
      <c r="E77" s="29" t="n">
        <f aca="false">EDATE(Premissas!$B$5,A77-1)</f>
        <v>48573</v>
      </c>
      <c r="F77" s="30" t="n">
        <f aca="false">INDEX(Premissas!$B$19:$B$30,C77)*(1-Premissas!$B$10)^(B77-1)</f>
        <v>390322.638163464</v>
      </c>
      <c r="G77" s="17" t="n">
        <f aca="false">Premissas!$B$15*(1+Premissas!$B$8)^(B77-1)</f>
        <v>275768.561352378</v>
      </c>
      <c r="H77" s="19" t="n">
        <f aca="false">INDEX(Premissas!$D$19:$D$30,C77)*(1+Premissas!$B$9)^(B77-1)*(1-Premissas!$B$10)^(B77-1)</f>
        <v>97258.1359529481</v>
      </c>
      <c r="I77" s="19" t="n">
        <f aca="false">G77+H77</f>
        <v>373026.697305326</v>
      </c>
    </row>
    <row r="78" customFormat="false" ht="15" hidden="false" customHeight="true" outlineLevel="0" collapsed="false">
      <c r="A78" s="28" t="n">
        <v>76</v>
      </c>
      <c r="B78" s="28" t="n">
        <f aca="false">ROUNDUP(A78/12,0)</f>
        <v>7</v>
      </c>
      <c r="C78" s="28" t="n">
        <f aca="false">MOD(A78-1,12)+1</f>
        <v>4</v>
      </c>
      <c r="D78" s="29" t="n">
        <f aca="false">E78</f>
        <v>48604</v>
      </c>
      <c r="E78" s="29" t="n">
        <f aca="false">EDATE(Premissas!$B$5,A78-1)</f>
        <v>48604</v>
      </c>
      <c r="F78" s="30" t="n">
        <f aca="false">INDEX(Premissas!$B$19:$B$30,C78)*(1-Premissas!$B$10)^(B78-1)</f>
        <v>390421.616159419</v>
      </c>
      <c r="G78" s="17" t="n">
        <f aca="false">Premissas!$B$15*(1+Premissas!$B$8)^(B78-1)</f>
        <v>275768.561352378</v>
      </c>
      <c r="H78" s="19" t="n">
        <f aca="false">INDEX(Premissas!$D$19:$D$30,C78)*(1+Premissas!$B$9)^(B78-1)*(1-Premissas!$B$10)^(B78-1)</f>
        <v>97348.7472653878</v>
      </c>
      <c r="I78" s="19" t="n">
        <f aca="false">G78+H78</f>
        <v>373117.308617766</v>
      </c>
    </row>
    <row r="79" customFormat="false" ht="15" hidden="false" customHeight="true" outlineLevel="0" collapsed="false">
      <c r="A79" s="28" t="n">
        <v>77</v>
      </c>
      <c r="B79" s="28" t="n">
        <f aca="false">ROUNDUP(A79/12,0)</f>
        <v>7</v>
      </c>
      <c r="C79" s="28" t="n">
        <f aca="false">MOD(A79-1,12)+1</f>
        <v>5</v>
      </c>
      <c r="D79" s="29" t="n">
        <f aca="false">E79</f>
        <v>48635</v>
      </c>
      <c r="E79" s="29" t="n">
        <f aca="false">EDATE(Premissas!$B$5,A79-1)</f>
        <v>48635</v>
      </c>
      <c r="F79" s="30" t="n">
        <f aca="false">INDEX(Premissas!$B$19:$B$30,C79)*(1-Premissas!$B$10)^(B79-1)</f>
        <v>383731.868079917</v>
      </c>
      <c r="G79" s="17" t="n">
        <f aca="false">Premissas!$B$15*(1+Premissas!$B$8)^(B79-1)</f>
        <v>275768.561352378</v>
      </c>
      <c r="H79" s="19" t="n">
        <f aca="false">INDEX(Premissas!$D$19:$D$30,C79)*(1+Premissas!$B$9)^(B79-1)*(1-Premissas!$B$10)^(B79-1)</f>
        <v>91224.3562258993</v>
      </c>
      <c r="I79" s="19" t="n">
        <f aca="false">G79+H79</f>
        <v>366992.917578277</v>
      </c>
    </row>
    <row r="80" customFormat="false" ht="15" hidden="false" customHeight="true" outlineLevel="0" collapsed="false">
      <c r="A80" s="28" t="n">
        <v>78</v>
      </c>
      <c r="B80" s="28" t="n">
        <f aca="false">ROUNDUP(A80/12,0)</f>
        <v>7</v>
      </c>
      <c r="C80" s="28" t="n">
        <f aca="false">MOD(A80-1,12)+1</f>
        <v>6</v>
      </c>
      <c r="D80" s="29" t="n">
        <f aca="false">E80</f>
        <v>48663</v>
      </c>
      <c r="E80" s="29" t="n">
        <f aca="false">EDATE(Premissas!$B$5,A80-1)</f>
        <v>48663</v>
      </c>
      <c r="F80" s="30" t="n">
        <f aca="false">INDEX(Premissas!$B$19:$B$30,C80)*(1-Premissas!$B$10)^(B80-1)</f>
        <v>362485.561987561</v>
      </c>
      <c r="G80" s="17" t="n">
        <f aca="false">Premissas!$B$15*(1+Premissas!$B$8)^(B80-1)</f>
        <v>275768.561352378</v>
      </c>
      <c r="H80" s="19" t="n">
        <f aca="false">INDEX(Premissas!$D$19:$D$30,C80)*(1+Premissas!$B$9)^(B80-1)*(1-Premissas!$B$10)^(B80-1)</f>
        <v>71773.5742900899</v>
      </c>
      <c r="I80" s="19" t="n">
        <f aca="false">G80+H80</f>
        <v>347542.135642468</v>
      </c>
    </row>
    <row r="81" customFormat="false" ht="15" hidden="false" customHeight="true" outlineLevel="0" collapsed="false">
      <c r="A81" s="28" t="n">
        <v>79</v>
      </c>
      <c r="B81" s="28" t="n">
        <f aca="false">ROUNDUP(A81/12,0)</f>
        <v>7</v>
      </c>
      <c r="C81" s="28" t="n">
        <f aca="false">MOD(A81-1,12)+1</f>
        <v>7</v>
      </c>
      <c r="D81" s="29" t="n">
        <f aca="false">E81</f>
        <v>48694</v>
      </c>
      <c r="E81" s="29" t="n">
        <f aca="false">EDATE(Premissas!$B$5,A81-1)</f>
        <v>48694</v>
      </c>
      <c r="F81" s="30" t="n">
        <f aca="false">INDEX(Premissas!$B$19:$B$30,C81)*(1-Premissas!$B$10)^(B81-1)</f>
        <v>398630.967588573</v>
      </c>
      <c r="G81" s="17" t="n">
        <f aca="false">Premissas!$B$15*(1+Premissas!$B$8)^(B81-1)</f>
        <v>275768.561352378</v>
      </c>
      <c r="H81" s="19" t="n">
        <f aca="false">INDEX(Premissas!$D$19:$D$30,C81)*(1+Premissas!$B$9)^(B81-1)*(1-Premissas!$B$10)^(B81-1)</f>
        <v>104864.336645682</v>
      </c>
      <c r="I81" s="19" t="n">
        <f aca="false">G81+H81</f>
        <v>380632.89799806</v>
      </c>
    </row>
    <row r="82" customFormat="false" ht="15" hidden="false" customHeight="true" outlineLevel="0" collapsed="false">
      <c r="A82" s="28" t="n">
        <v>80</v>
      </c>
      <c r="B82" s="28" t="n">
        <f aca="false">ROUNDUP(A82/12,0)</f>
        <v>7</v>
      </c>
      <c r="C82" s="28" t="n">
        <f aca="false">MOD(A82-1,12)+1</f>
        <v>8</v>
      </c>
      <c r="D82" s="29" t="n">
        <f aca="false">E82</f>
        <v>48724</v>
      </c>
      <c r="E82" s="29" t="n">
        <f aca="false">EDATE(Premissas!$B$5,A82-1)</f>
        <v>48724</v>
      </c>
      <c r="F82" s="30" t="n">
        <f aca="false">INDEX(Premissas!$B$19:$B$30,C82)*(1-Premissas!$B$10)^(B82-1)</f>
        <v>443368.051387425</v>
      </c>
      <c r="G82" s="17" t="n">
        <f aca="false">Premissas!$B$15*(1+Premissas!$B$8)^(B82-1)</f>
        <v>275768.561352378</v>
      </c>
      <c r="H82" s="19" t="n">
        <f aca="false">INDEX(Premissas!$D$19:$D$30,C82)*(1+Premissas!$B$9)^(B82-1)*(1-Premissas!$B$10)^(B82-1)</f>
        <v>145820.688880179</v>
      </c>
      <c r="I82" s="19" t="n">
        <f aca="false">G82+H82</f>
        <v>421589.250232557</v>
      </c>
    </row>
    <row r="83" customFormat="false" ht="15" hidden="false" customHeight="true" outlineLevel="0" collapsed="false">
      <c r="A83" s="28" t="n">
        <v>81</v>
      </c>
      <c r="B83" s="28" t="n">
        <f aca="false">ROUNDUP(A83/12,0)</f>
        <v>7</v>
      </c>
      <c r="C83" s="28" t="n">
        <f aca="false">MOD(A83-1,12)+1</f>
        <v>9</v>
      </c>
      <c r="D83" s="29" t="n">
        <f aca="false">E83</f>
        <v>48755</v>
      </c>
      <c r="E83" s="29" t="n">
        <f aca="false">EDATE(Premissas!$B$5,A83-1)</f>
        <v>48755</v>
      </c>
      <c r="F83" s="30" t="n">
        <f aca="false">INDEX(Premissas!$B$19:$B$30,C83)*(1-Premissas!$B$10)^(B83-1)</f>
        <v>427151.186011063</v>
      </c>
      <c r="G83" s="17" t="n">
        <f aca="false">Premissas!$B$15*(1+Premissas!$B$8)^(B83-1)</f>
        <v>275768.561352378</v>
      </c>
      <c r="H83" s="19" t="n">
        <f aca="false">INDEX(Premissas!$D$19:$D$30,C83)*(1+Premissas!$B$9)^(B83-1)*(1-Premissas!$B$10)^(B83-1)</f>
        <v>130974.308822386</v>
      </c>
      <c r="I83" s="19" t="n">
        <f aca="false">G83+H83</f>
        <v>406742.870174764</v>
      </c>
    </row>
    <row r="84" customFormat="false" ht="15" hidden="false" customHeight="true" outlineLevel="0" collapsed="false">
      <c r="A84" s="28" t="n">
        <v>82</v>
      </c>
      <c r="B84" s="28" t="n">
        <f aca="false">ROUNDUP(A84/12,0)</f>
        <v>7</v>
      </c>
      <c r="C84" s="28" t="n">
        <f aca="false">MOD(A84-1,12)+1</f>
        <v>10</v>
      </c>
      <c r="D84" s="29" t="n">
        <f aca="false">E84</f>
        <v>48785</v>
      </c>
      <c r="E84" s="29" t="n">
        <f aca="false">EDATE(Premissas!$B$5,A84-1)</f>
        <v>48785</v>
      </c>
      <c r="F84" s="30" t="n">
        <f aca="false">INDEX(Premissas!$B$19:$B$30,C84)*(1-Premissas!$B$10)^(B84-1)</f>
        <v>406884.956153157</v>
      </c>
      <c r="G84" s="17" t="n">
        <f aca="false">Premissas!$B$15*(1+Premissas!$B$8)^(B84-1)</f>
        <v>275768.561352378</v>
      </c>
      <c r="H84" s="19" t="n">
        <f aca="false">INDEX(Premissas!$D$19:$D$30,C84)*(1+Premissas!$B$9)^(B84-1)*(1-Premissas!$B$10)^(B84-1)</f>
        <v>112420.78434166</v>
      </c>
      <c r="I84" s="19" t="n">
        <f aca="false">G84+H84</f>
        <v>388189.345694038</v>
      </c>
    </row>
    <row r="85" customFormat="false" ht="15" hidden="false" customHeight="true" outlineLevel="0" collapsed="false">
      <c r="A85" s="28" t="n">
        <v>83</v>
      </c>
      <c r="B85" s="28" t="n">
        <f aca="false">ROUNDUP(A85/12,0)</f>
        <v>7</v>
      </c>
      <c r="C85" s="28" t="n">
        <f aca="false">MOD(A85-1,12)+1</f>
        <v>11</v>
      </c>
      <c r="D85" s="29" t="n">
        <f aca="false">E85</f>
        <v>48816</v>
      </c>
      <c r="E85" s="29" t="n">
        <f aca="false">EDATE(Premissas!$B$5,A85-1)</f>
        <v>48816</v>
      </c>
      <c r="F85" s="30" t="n">
        <f aca="false">INDEX(Premissas!$B$19:$B$30,C85)*(1-Premissas!$B$10)^(B85-1)</f>
        <v>345837.851217045</v>
      </c>
      <c r="G85" s="17" t="n">
        <f aca="false">Premissas!$B$15*(1+Premissas!$B$8)^(B85-1)</f>
        <v>275768.561352378</v>
      </c>
      <c r="H85" s="19" t="n">
        <f aca="false">INDEX(Premissas!$D$19:$D$30,C85)*(1+Premissas!$B$9)^(B85-1)*(1-Premissas!$B$10)^(B85-1)</f>
        <v>56532.7593400867</v>
      </c>
      <c r="I85" s="19" t="n">
        <f aca="false">G85+H85</f>
        <v>332301.320692465</v>
      </c>
    </row>
    <row r="86" customFormat="false" ht="15" hidden="false" customHeight="true" outlineLevel="0" collapsed="false">
      <c r="A86" s="28" t="n">
        <v>84</v>
      </c>
      <c r="B86" s="28" t="n">
        <f aca="false">ROUNDUP(A86/12,0)</f>
        <v>7</v>
      </c>
      <c r="C86" s="28" t="n">
        <f aca="false">MOD(A86-1,12)+1</f>
        <v>12</v>
      </c>
      <c r="D86" s="29" t="n">
        <f aca="false">E86</f>
        <v>48847</v>
      </c>
      <c r="E86" s="29" t="n">
        <f aca="false">EDATE(Premissas!$B$5,A86-1)</f>
        <v>48847</v>
      </c>
      <c r="F86" s="30" t="n">
        <f aca="false">INDEX(Premissas!$B$19:$B$30,C86)*(1-Premissas!$B$10)^(B86-1)</f>
        <v>390231.423147585</v>
      </c>
      <c r="G86" s="17" t="n">
        <f aca="false">Premissas!$B$15*(1+Premissas!$B$8)^(B86-1)</f>
        <v>275768.561352378</v>
      </c>
      <c r="H86" s="19" t="n">
        <f aca="false">INDEX(Premissas!$D$19:$D$30,C86)*(1+Premissas!$B$9)^(B86-1)*(1-Premissas!$B$10)^(B86-1)</f>
        <v>97174.637784582</v>
      </c>
      <c r="I86" s="19" t="n">
        <f aca="false">G86+H86</f>
        <v>372943.19913696</v>
      </c>
    </row>
    <row r="87" customFormat="false" ht="15" hidden="false" customHeight="true" outlineLevel="0" collapsed="false">
      <c r="A87" s="31" t="n">
        <v>85</v>
      </c>
      <c r="B87" s="31" t="n">
        <f aca="false">ROUNDUP(A87/12,0)</f>
        <v>8</v>
      </c>
      <c r="C87" s="31" t="n">
        <f aca="false">MOD(A87-1,12)+1</f>
        <v>1</v>
      </c>
      <c r="D87" s="32" t="n">
        <f aca="false">E87</f>
        <v>48877</v>
      </c>
      <c r="E87" s="32" t="n">
        <f aca="false">EDATE(Premissas!$B$5,A87-1)</f>
        <v>48877</v>
      </c>
      <c r="F87" s="33" t="n">
        <f aca="false">INDEX(Premissas!$B$19:$B$30,C87)*(1-Premissas!$B$10)^(B87-1)</f>
        <v>396790.365012826</v>
      </c>
      <c r="G87" s="34" t="n">
        <f aca="false">Premissas!$B$15*(1+Premissas!$B$8)^(B87-1)</f>
        <v>290935.832226759</v>
      </c>
      <c r="H87" s="35" t="n">
        <f aca="false">INDEX(Premissas!$D$19:$D$30,C87)*(1+Premissas!$B$9)^(B87-1)*(1-Premissas!$B$10)^(B87-1)</f>
        <v>109703.661322608</v>
      </c>
      <c r="I87" s="35" t="n">
        <f aca="false">G87+H87</f>
        <v>400639.493549367</v>
      </c>
    </row>
    <row r="88" customFormat="false" ht="15" hidden="false" customHeight="true" outlineLevel="0" collapsed="false">
      <c r="A88" s="31" t="n">
        <v>86</v>
      </c>
      <c r="B88" s="31" t="n">
        <f aca="false">ROUNDUP(A88/12,0)</f>
        <v>8</v>
      </c>
      <c r="C88" s="31" t="n">
        <f aca="false">MOD(A88-1,12)+1</f>
        <v>2</v>
      </c>
      <c r="D88" s="32" t="n">
        <f aca="false">E88</f>
        <v>48908</v>
      </c>
      <c r="E88" s="32" t="n">
        <f aca="false">EDATE(Premissas!$B$5,A88-1)</f>
        <v>48908</v>
      </c>
      <c r="F88" s="33" t="n">
        <f aca="false">INDEX(Premissas!$B$19:$B$30,C88)*(1-Premissas!$B$10)^(B88-1)</f>
        <v>405161.429020664</v>
      </c>
      <c r="G88" s="34" t="n">
        <f aca="false">Premissas!$B$15*(1+Premissas!$B$8)^(B88-1)</f>
        <v>290935.832226759</v>
      </c>
      <c r="H88" s="35" t="n">
        <f aca="false">INDEX(Premissas!$D$19:$D$30,C88)*(1+Premissas!$B$9)^(B88-1)*(1-Premissas!$B$10)^(B88-1)</f>
        <v>117750.46227566</v>
      </c>
      <c r="I88" s="35" t="n">
        <f aca="false">G88+H88</f>
        <v>408686.294502419</v>
      </c>
    </row>
    <row r="89" customFormat="false" ht="15" hidden="false" customHeight="true" outlineLevel="0" collapsed="false">
      <c r="A89" s="31" t="n">
        <v>87</v>
      </c>
      <c r="B89" s="31" t="n">
        <f aca="false">ROUNDUP(A89/12,0)</f>
        <v>8</v>
      </c>
      <c r="C89" s="31" t="n">
        <f aca="false">MOD(A89-1,12)+1</f>
        <v>3</v>
      </c>
      <c r="D89" s="32" t="n">
        <f aca="false">E89</f>
        <v>48938</v>
      </c>
      <c r="E89" s="32" t="n">
        <f aca="false">EDATE(Premissas!$B$5,A89-1)</f>
        <v>48938</v>
      </c>
      <c r="F89" s="33" t="n">
        <f aca="false">INDEX(Premissas!$B$19:$B$30,C89)*(1-Premissas!$B$10)^(B89-1)</f>
        <v>388371.024972647</v>
      </c>
      <c r="G89" s="34" t="n">
        <f aca="false">Premissas!$B$15*(1+Premissas!$B$8)^(B89-1)</f>
        <v>290935.832226759</v>
      </c>
      <c r="H89" s="35" t="n">
        <f aca="false">INDEX(Premissas!$D$19:$D$30,C89)*(1+Premissas!$B$9)^(B89-1)*(1-Premissas!$B$10)^(B89-1)</f>
        <v>101610.437536843</v>
      </c>
      <c r="I89" s="35" t="n">
        <f aca="false">G89+H89</f>
        <v>392546.269763601</v>
      </c>
    </row>
    <row r="90" customFormat="false" ht="15" hidden="false" customHeight="true" outlineLevel="0" collapsed="false">
      <c r="A90" s="31" t="n">
        <v>88</v>
      </c>
      <c r="B90" s="31" t="n">
        <f aca="false">ROUNDUP(A90/12,0)</f>
        <v>8</v>
      </c>
      <c r="C90" s="31" t="n">
        <f aca="false">MOD(A90-1,12)+1</f>
        <v>4</v>
      </c>
      <c r="D90" s="32" t="n">
        <f aca="false">E90</f>
        <v>48969</v>
      </c>
      <c r="E90" s="32" t="n">
        <f aca="false">EDATE(Premissas!$B$5,A90-1)</f>
        <v>48969</v>
      </c>
      <c r="F90" s="33" t="n">
        <f aca="false">INDEX(Premissas!$B$19:$B$30,C90)*(1-Premissas!$B$10)^(B90-1)</f>
        <v>388469.508078622</v>
      </c>
      <c r="G90" s="34" t="n">
        <f aca="false">Premissas!$B$15*(1+Premissas!$B$8)^(B90-1)</f>
        <v>290935.832226759</v>
      </c>
      <c r="H90" s="35" t="n">
        <f aca="false">INDEX(Premissas!$D$19:$D$30,C90)*(1+Premissas!$B$9)^(B90-1)*(1-Premissas!$B$10)^(B90-1)</f>
        <v>101705.103705514</v>
      </c>
      <c r="I90" s="35" t="n">
        <f aca="false">G90+H90</f>
        <v>392640.935932273</v>
      </c>
    </row>
    <row r="91" customFormat="false" ht="15" hidden="false" customHeight="true" outlineLevel="0" collapsed="false">
      <c r="A91" s="31" t="n">
        <v>89</v>
      </c>
      <c r="B91" s="31" t="n">
        <f aca="false">ROUNDUP(A91/12,0)</f>
        <v>8</v>
      </c>
      <c r="C91" s="31" t="n">
        <f aca="false">MOD(A91-1,12)+1</f>
        <v>5</v>
      </c>
      <c r="D91" s="32" t="n">
        <f aca="false">E91</f>
        <v>49000</v>
      </c>
      <c r="E91" s="32" t="n">
        <f aca="false">EDATE(Premissas!$B$5,A91-1)</f>
        <v>49000</v>
      </c>
      <c r="F91" s="33" t="n">
        <f aca="false">INDEX(Premissas!$B$19:$B$30,C91)*(1-Premissas!$B$10)^(B91-1)</f>
        <v>381813.208739517</v>
      </c>
      <c r="G91" s="34" t="n">
        <f aca="false">Premissas!$B$15*(1+Premissas!$B$8)^(B91-1)</f>
        <v>290935.832226759</v>
      </c>
      <c r="H91" s="35" t="n">
        <f aca="false">INDEX(Premissas!$D$19:$D$30,C91)*(1+Premissas!$B$9)^(B91-1)*(1-Premissas!$B$10)^(B91-1)</f>
        <v>95306.6461670082</v>
      </c>
      <c r="I91" s="35" t="n">
        <f aca="false">G91+H91</f>
        <v>386242.478393767</v>
      </c>
    </row>
    <row r="92" customFormat="false" ht="15" hidden="false" customHeight="true" outlineLevel="0" collapsed="false">
      <c r="A92" s="31" t="n">
        <v>90</v>
      </c>
      <c r="B92" s="31" t="n">
        <f aca="false">ROUNDUP(A92/12,0)</f>
        <v>8</v>
      </c>
      <c r="C92" s="31" t="n">
        <f aca="false">MOD(A92-1,12)+1</f>
        <v>6</v>
      </c>
      <c r="D92" s="32" t="n">
        <f aca="false">E92</f>
        <v>49028</v>
      </c>
      <c r="E92" s="32" t="n">
        <f aca="false">EDATE(Premissas!$B$5,A92-1)</f>
        <v>49028</v>
      </c>
      <c r="F92" s="33" t="n">
        <f aca="false">INDEX(Premissas!$B$19:$B$30,C92)*(1-Premissas!$B$10)^(B92-1)</f>
        <v>360673.134177623</v>
      </c>
      <c r="G92" s="34" t="n">
        <f aca="false">Premissas!$B$15*(1+Premissas!$B$8)^(B92-1)</f>
        <v>290935.832226759</v>
      </c>
      <c r="H92" s="35" t="n">
        <f aca="false">INDEX(Premissas!$D$19:$D$30,C92)*(1+Premissas!$B$9)^(B92-1)*(1-Premissas!$B$10)^(B92-1)</f>
        <v>74985.4417395714</v>
      </c>
      <c r="I92" s="35" t="n">
        <f aca="false">G92+H92</f>
        <v>365921.27396633</v>
      </c>
    </row>
    <row r="93" customFormat="false" ht="15" hidden="false" customHeight="true" outlineLevel="0" collapsed="false">
      <c r="A93" s="31" t="n">
        <v>91</v>
      </c>
      <c r="B93" s="31" t="n">
        <f aca="false">ROUNDUP(A93/12,0)</f>
        <v>8</v>
      </c>
      <c r="C93" s="31" t="n">
        <f aca="false">MOD(A93-1,12)+1</f>
        <v>7</v>
      </c>
      <c r="D93" s="32" t="n">
        <f aca="false">E93</f>
        <v>49059</v>
      </c>
      <c r="E93" s="32" t="n">
        <f aca="false">EDATE(Premissas!$B$5,A93-1)</f>
        <v>49059</v>
      </c>
      <c r="F93" s="33" t="n">
        <f aca="false">INDEX(Premissas!$B$19:$B$30,C93)*(1-Premissas!$B$10)^(B93-1)</f>
        <v>396637.81275063</v>
      </c>
      <c r="G93" s="34" t="n">
        <f aca="false">Premissas!$B$15*(1+Premissas!$B$8)^(B93-1)</f>
        <v>290935.832226759</v>
      </c>
      <c r="H93" s="35" t="n">
        <f aca="false">INDEX(Premissas!$D$19:$D$30,C93)*(1+Premissas!$B$9)^(B93-1)*(1-Premissas!$B$10)^(B93-1)</f>
        <v>109557.015710576</v>
      </c>
      <c r="I93" s="35" t="n">
        <f aca="false">G93+H93</f>
        <v>400492.847937335</v>
      </c>
    </row>
    <row r="94" customFormat="false" ht="15" hidden="false" customHeight="true" outlineLevel="0" collapsed="false">
      <c r="A94" s="31" t="n">
        <v>92</v>
      </c>
      <c r="B94" s="31" t="n">
        <f aca="false">ROUNDUP(A94/12,0)</f>
        <v>8</v>
      </c>
      <c r="C94" s="31" t="n">
        <f aca="false">MOD(A94-1,12)+1</f>
        <v>8</v>
      </c>
      <c r="D94" s="32" t="n">
        <f aca="false">E94</f>
        <v>49089</v>
      </c>
      <c r="E94" s="32" t="n">
        <f aca="false">EDATE(Premissas!$B$5,A94-1)</f>
        <v>49089</v>
      </c>
      <c r="F94" s="33" t="n">
        <f aca="false">INDEX(Premissas!$B$19:$B$30,C94)*(1-Premissas!$B$10)^(B94-1)</f>
        <v>441151.211130487</v>
      </c>
      <c r="G94" s="34" t="n">
        <f aca="false">Premissas!$B$15*(1+Premissas!$B$8)^(B94-1)</f>
        <v>290935.832226759</v>
      </c>
      <c r="H94" s="35" t="n">
        <f aca="false">INDEX(Premissas!$D$19:$D$30,C94)*(1+Premissas!$B$9)^(B94-1)*(1-Premissas!$B$10)^(B94-1)</f>
        <v>152346.164707567</v>
      </c>
      <c r="I94" s="35" t="n">
        <f aca="false">G94+H94</f>
        <v>443281.996934325</v>
      </c>
    </row>
    <row r="95" customFormat="false" ht="15" hidden="false" customHeight="true" outlineLevel="0" collapsed="false">
      <c r="A95" s="31" t="n">
        <v>93</v>
      </c>
      <c r="B95" s="31" t="n">
        <f aca="false">ROUNDUP(A95/12,0)</f>
        <v>8</v>
      </c>
      <c r="C95" s="31" t="n">
        <f aca="false">MOD(A95-1,12)+1</f>
        <v>9</v>
      </c>
      <c r="D95" s="32" t="n">
        <f aca="false">E95</f>
        <v>49120</v>
      </c>
      <c r="E95" s="32" t="n">
        <f aca="false">EDATE(Premissas!$B$5,A95-1)</f>
        <v>49120</v>
      </c>
      <c r="F95" s="33" t="n">
        <f aca="false">INDEX(Premissas!$B$19:$B$30,C95)*(1-Premissas!$B$10)^(B95-1)</f>
        <v>425015.430081007</v>
      </c>
      <c r="G95" s="34" t="n">
        <f aca="false">Premissas!$B$15*(1+Premissas!$B$8)^(B95-1)</f>
        <v>290935.832226759</v>
      </c>
      <c r="H95" s="35" t="n">
        <f aca="false">INDEX(Premissas!$D$19:$D$30,C95)*(1+Premissas!$B$9)^(B95-1)*(1-Premissas!$B$10)^(B95-1)</f>
        <v>136835.409142187</v>
      </c>
      <c r="I95" s="35" t="n">
        <f aca="false">G95+H95</f>
        <v>427771.241368946</v>
      </c>
    </row>
    <row r="96" customFormat="false" ht="15" hidden="false" customHeight="true" outlineLevel="0" collapsed="false">
      <c r="A96" s="31" t="n">
        <v>94</v>
      </c>
      <c r="B96" s="31" t="n">
        <f aca="false">ROUNDUP(A96/12,0)</f>
        <v>8</v>
      </c>
      <c r="C96" s="31" t="n">
        <f aca="false">MOD(A96-1,12)+1</f>
        <v>10</v>
      </c>
      <c r="D96" s="32" t="n">
        <f aca="false">E96</f>
        <v>49150</v>
      </c>
      <c r="E96" s="32" t="n">
        <f aca="false">EDATE(Premissas!$B$5,A96-1)</f>
        <v>49150</v>
      </c>
      <c r="F96" s="33" t="n">
        <f aca="false">INDEX(Premissas!$B$19:$B$30,C96)*(1-Premissas!$B$10)^(B96-1)</f>
        <v>404850.531372391</v>
      </c>
      <c r="G96" s="34" t="n">
        <f aca="false">Premissas!$B$15*(1+Premissas!$B$8)^(B96-1)</f>
        <v>290935.832226759</v>
      </c>
      <c r="H96" s="35" t="n">
        <f aca="false">INDEX(Premissas!$D$19:$D$30,C96)*(1+Premissas!$B$9)^(B96-1)*(1-Premissas!$B$10)^(B96-1)</f>
        <v>117451.61444095</v>
      </c>
      <c r="I96" s="35" t="n">
        <f aca="false">G96+H96</f>
        <v>408387.446667708</v>
      </c>
    </row>
    <row r="97" customFormat="false" ht="15" hidden="false" customHeight="true" outlineLevel="0" collapsed="false">
      <c r="A97" s="31" t="n">
        <v>95</v>
      </c>
      <c r="B97" s="31" t="n">
        <f aca="false">ROUNDUP(A97/12,0)</f>
        <v>8</v>
      </c>
      <c r="C97" s="31" t="n">
        <f aca="false">MOD(A97-1,12)+1</f>
        <v>11</v>
      </c>
      <c r="D97" s="32" t="n">
        <f aca="false">E97</f>
        <v>49181</v>
      </c>
      <c r="E97" s="32" t="n">
        <f aca="false">EDATE(Premissas!$B$5,A97-1)</f>
        <v>49181</v>
      </c>
      <c r="F97" s="33" t="n">
        <f aca="false">INDEX(Premissas!$B$19:$B$30,C97)*(1-Premissas!$B$10)^(B97-1)</f>
        <v>344108.66196096</v>
      </c>
      <c r="G97" s="34" t="n">
        <f aca="false">Premissas!$B$15*(1+Premissas!$B$8)^(B97-1)</f>
        <v>290935.832226759</v>
      </c>
      <c r="H97" s="35" t="n">
        <f aca="false">INDEX(Premissas!$D$19:$D$30,C97)*(1+Premissas!$B$9)^(B97-1)*(1-Premissas!$B$10)^(B97-1)</f>
        <v>59062.6003205556</v>
      </c>
      <c r="I97" s="35" t="n">
        <f aca="false">G97+H97</f>
        <v>349998.432547314</v>
      </c>
    </row>
    <row r="98" customFormat="false" ht="15" hidden="false" customHeight="true" outlineLevel="0" collapsed="false">
      <c r="A98" s="31" t="n">
        <v>96</v>
      </c>
      <c r="B98" s="31" t="n">
        <f aca="false">ROUNDUP(A98/12,0)</f>
        <v>8</v>
      </c>
      <c r="C98" s="31" t="n">
        <f aca="false">MOD(A98-1,12)+1</f>
        <v>12</v>
      </c>
      <c r="D98" s="32" t="n">
        <f aca="false">E98</f>
        <v>49212</v>
      </c>
      <c r="E98" s="32" t="n">
        <f aca="false">EDATE(Premissas!$B$5,A98-1)</f>
        <v>49212</v>
      </c>
      <c r="F98" s="33" t="n">
        <f aca="false">INDEX(Premissas!$B$19:$B$30,C98)*(1-Premissas!$B$10)^(B98-1)</f>
        <v>388280.266031847</v>
      </c>
      <c r="G98" s="34" t="n">
        <f aca="false">Premissas!$B$15*(1+Premissas!$B$8)^(B98-1)</f>
        <v>290935.832226759</v>
      </c>
      <c r="H98" s="35" t="n">
        <f aca="false">INDEX(Premissas!$D$19:$D$30,C98)*(1+Premissas!$B$9)^(B98-1)*(1-Premissas!$B$10)^(B98-1)</f>
        <v>101523.202825442</v>
      </c>
      <c r="I98" s="35" t="n">
        <f aca="false">G98+H98</f>
        <v>392459.035052201</v>
      </c>
    </row>
    <row r="99" customFormat="false" ht="15" hidden="false" customHeight="true" outlineLevel="0" collapsed="false">
      <c r="A99" s="28" t="n">
        <v>97</v>
      </c>
      <c r="B99" s="28" t="n">
        <f aca="false">ROUNDUP(A99/12,0)</f>
        <v>9</v>
      </c>
      <c r="C99" s="28" t="n">
        <f aca="false">MOD(A99-1,12)+1</f>
        <v>1</v>
      </c>
      <c r="D99" s="29" t="n">
        <f aca="false">E99</f>
        <v>49242</v>
      </c>
      <c r="E99" s="29" t="n">
        <f aca="false">EDATE(Premissas!$B$5,A99-1)</f>
        <v>49242</v>
      </c>
      <c r="F99" s="30" t="n">
        <f aca="false">INDEX(Premissas!$B$19:$B$30,C99)*(1-Premissas!$B$10)^(B99-1)</f>
        <v>394806.413187762</v>
      </c>
      <c r="G99" s="17" t="n">
        <f aca="false">Premissas!$B$15*(1+Premissas!$B$8)^(B99-1)</f>
        <v>306937.302999231</v>
      </c>
      <c r="H99" s="19" t="n">
        <f aca="false">INDEX(Premissas!$D$19:$D$30,C99)*(1+Premissas!$B$9)^(B99-1)*(1-Premissas!$B$10)^(B99-1)</f>
        <v>114612.900166795</v>
      </c>
      <c r="I99" s="19" t="n">
        <f aca="false">G99+H99</f>
        <v>421550.203166026</v>
      </c>
    </row>
    <row r="100" customFormat="false" ht="15" hidden="false" customHeight="true" outlineLevel="0" collapsed="false">
      <c r="A100" s="28" t="n">
        <v>98</v>
      </c>
      <c r="B100" s="28" t="n">
        <f aca="false">ROUNDUP(A100/12,0)</f>
        <v>9</v>
      </c>
      <c r="C100" s="28" t="n">
        <f aca="false">MOD(A100-1,12)+1</f>
        <v>2</v>
      </c>
      <c r="D100" s="29" t="n">
        <f aca="false">E100</f>
        <v>49273</v>
      </c>
      <c r="E100" s="29" t="n">
        <f aca="false">EDATE(Premissas!$B$5,A100-1)</f>
        <v>49273</v>
      </c>
      <c r="F100" s="30" t="n">
        <f aca="false">INDEX(Premissas!$B$19:$B$30,C100)*(1-Premissas!$B$10)^(B100-1)</f>
        <v>403135.621875561</v>
      </c>
      <c r="G100" s="17" t="n">
        <f aca="false">Premissas!$B$15*(1+Premissas!$B$8)^(B100-1)</f>
        <v>306937.302999231</v>
      </c>
      <c r="H100" s="19" t="n">
        <f aca="false">INDEX(Premissas!$D$19:$D$30,C100)*(1+Premissas!$B$9)^(B100-1)*(1-Premissas!$B$10)^(B100-1)</f>
        <v>123019.795462496</v>
      </c>
      <c r="I100" s="19" t="n">
        <f aca="false">G100+H100</f>
        <v>429957.098461727</v>
      </c>
    </row>
    <row r="101" customFormat="false" ht="15" hidden="false" customHeight="true" outlineLevel="0" collapsed="false">
      <c r="A101" s="28" t="n">
        <v>99</v>
      </c>
      <c r="B101" s="28" t="n">
        <f aca="false">ROUNDUP(A101/12,0)</f>
        <v>9</v>
      </c>
      <c r="C101" s="28" t="n">
        <f aca="false">MOD(A101-1,12)+1</f>
        <v>3</v>
      </c>
      <c r="D101" s="29" t="n">
        <f aca="false">E101</f>
        <v>49303</v>
      </c>
      <c r="E101" s="29" t="n">
        <f aca="false">EDATE(Premissas!$B$5,A101-1)</f>
        <v>49303</v>
      </c>
      <c r="F101" s="30" t="n">
        <f aca="false">INDEX(Premissas!$B$19:$B$30,C101)*(1-Premissas!$B$10)^(B101-1)</f>
        <v>386429.169847784</v>
      </c>
      <c r="G101" s="17" t="n">
        <f aca="false">Premissas!$B$15*(1+Premissas!$B$8)^(B101-1)</f>
        <v>306937.302999231</v>
      </c>
      <c r="H101" s="19" t="n">
        <f aca="false">INDEX(Premissas!$D$19:$D$30,C101)*(1+Premissas!$B$9)^(B101-1)*(1-Premissas!$B$10)^(B101-1)</f>
        <v>106157.504616616</v>
      </c>
      <c r="I101" s="19" t="n">
        <f aca="false">G101+H101</f>
        <v>413094.807615847</v>
      </c>
    </row>
    <row r="102" customFormat="false" ht="15" hidden="false" customHeight="true" outlineLevel="0" collapsed="false">
      <c r="A102" s="28" t="n">
        <v>100</v>
      </c>
      <c r="B102" s="28" t="n">
        <f aca="false">ROUNDUP(A102/12,0)</f>
        <v>9</v>
      </c>
      <c r="C102" s="28" t="n">
        <f aca="false">MOD(A102-1,12)+1</f>
        <v>4</v>
      </c>
      <c r="D102" s="29" t="n">
        <f aca="false">E102</f>
        <v>49334</v>
      </c>
      <c r="E102" s="29" t="n">
        <f aca="false">EDATE(Premissas!$B$5,A102-1)</f>
        <v>49334</v>
      </c>
      <c r="F102" s="30" t="n">
        <f aca="false">INDEX(Premissas!$B$19:$B$30,C102)*(1-Premissas!$B$10)^(B102-1)</f>
        <v>386527.160538228</v>
      </c>
      <c r="G102" s="17" t="n">
        <f aca="false">Premissas!$B$15*(1+Premissas!$B$8)^(B102-1)</f>
        <v>306937.302999231</v>
      </c>
      <c r="H102" s="19" t="n">
        <f aca="false">INDEX(Premissas!$D$19:$D$30,C102)*(1+Premissas!$B$9)^(B102-1)*(1-Premissas!$B$10)^(B102-1)</f>
        <v>106256.407096336</v>
      </c>
      <c r="I102" s="19" t="n">
        <f aca="false">G102+H102</f>
        <v>413193.710095566</v>
      </c>
    </row>
    <row r="103" customFormat="false" ht="15" hidden="false" customHeight="true" outlineLevel="0" collapsed="false">
      <c r="A103" s="28" t="n">
        <v>101</v>
      </c>
      <c r="B103" s="28" t="n">
        <f aca="false">ROUNDUP(A103/12,0)</f>
        <v>9</v>
      </c>
      <c r="C103" s="28" t="n">
        <f aca="false">MOD(A103-1,12)+1</f>
        <v>5</v>
      </c>
      <c r="D103" s="29" t="n">
        <f aca="false">E103</f>
        <v>49365</v>
      </c>
      <c r="E103" s="29" t="n">
        <f aca="false">EDATE(Premissas!$B$5,A103-1)</f>
        <v>49365</v>
      </c>
      <c r="F103" s="30" t="n">
        <f aca="false">INDEX(Premissas!$B$19:$B$30,C103)*(1-Premissas!$B$10)^(B103-1)</f>
        <v>379904.142695819</v>
      </c>
      <c r="G103" s="17" t="n">
        <f aca="false">Premissas!$B$15*(1+Premissas!$B$8)^(B103-1)</f>
        <v>306937.302999231</v>
      </c>
      <c r="H103" s="19" t="n">
        <f aca="false">INDEX(Premissas!$D$19:$D$30,C103)*(1+Premissas!$B$9)^(B103-1)*(1-Premissas!$B$10)^(B103-1)</f>
        <v>99571.6185829819</v>
      </c>
      <c r="I103" s="19" t="n">
        <f aca="false">G103+H103</f>
        <v>406508.921582212</v>
      </c>
    </row>
    <row r="104" customFormat="false" ht="15" hidden="false" customHeight="true" outlineLevel="0" collapsed="false">
      <c r="A104" s="28" t="n">
        <v>102</v>
      </c>
      <c r="B104" s="28" t="n">
        <f aca="false">ROUNDUP(A104/12,0)</f>
        <v>9</v>
      </c>
      <c r="C104" s="28" t="n">
        <f aca="false">MOD(A104-1,12)+1</f>
        <v>6</v>
      </c>
      <c r="D104" s="29" t="n">
        <f aca="false">E104</f>
        <v>49393</v>
      </c>
      <c r="E104" s="29" t="n">
        <f aca="false">EDATE(Premissas!$B$5,A104-1)</f>
        <v>49393</v>
      </c>
      <c r="F104" s="30" t="n">
        <f aca="false">INDEX(Premissas!$B$19:$B$30,C104)*(1-Premissas!$B$10)^(B104-1)</f>
        <v>358869.768506735</v>
      </c>
      <c r="G104" s="17" t="n">
        <f aca="false">Premissas!$B$15*(1+Premissas!$B$8)^(B104-1)</f>
        <v>306937.302999231</v>
      </c>
      <c r="H104" s="19" t="n">
        <f aca="false">INDEX(Premissas!$D$19:$D$30,C104)*(1+Premissas!$B$9)^(B104-1)*(1-Premissas!$B$10)^(B104-1)</f>
        <v>78341.0402574172</v>
      </c>
      <c r="I104" s="19" t="n">
        <f aca="false">G104+H104</f>
        <v>385278.343256648</v>
      </c>
    </row>
    <row r="105" customFormat="false" ht="15" hidden="false" customHeight="true" outlineLevel="0" collapsed="false">
      <c r="A105" s="28" t="n">
        <v>103</v>
      </c>
      <c r="B105" s="28" t="n">
        <f aca="false">ROUNDUP(A105/12,0)</f>
        <v>9</v>
      </c>
      <c r="C105" s="28" t="n">
        <f aca="false">MOD(A105-1,12)+1</f>
        <v>7</v>
      </c>
      <c r="D105" s="29" t="n">
        <f aca="false">E105</f>
        <v>49424</v>
      </c>
      <c r="E105" s="29" t="n">
        <f aca="false">EDATE(Premissas!$B$5,A105-1)</f>
        <v>49424</v>
      </c>
      <c r="F105" s="30" t="n">
        <f aca="false">INDEX(Premissas!$B$19:$B$30,C105)*(1-Premissas!$B$10)^(B105-1)</f>
        <v>394654.623686877</v>
      </c>
      <c r="G105" s="17" t="n">
        <f aca="false">Premissas!$B$15*(1+Premissas!$B$8)^(B105-1)</f>
        <v>306937.302999231</v>
      </c>
      <c r="H105" s="19" t="n">
        <f aca="false">INDEX(Premissas!$D$19:$D$30,C105)*(1+Premissas!$B$9)^(B105-1)*(1-Premissas!$B$10)^(B105-1)</f>
        <v>114459.692163625</v>
      </c>
      <c r="I105" s="19" t="n">
        <f aca="false">G105+H105</f>
        <v>421396.995162855</v>
      </c>
    </row>
    <row r="106" customFormat="false" ht="15" hidden="false" customHeight="true" outlineLevel="0" collapsed="false">
      <c r="A106" s="28" t="n">
        <v>104</v>
      </c>
      <c r="B106" s="28" t="n">
        <f aca="false">ROUNDUP(A106/12,0)</f>
        <v>9</v>
      </c>
      <c r="C106" s="28" t="n">
        <f aca="false">MOD(A106-1,12)+1</f>
        <v>8</v>
      </c>
      <c r="D106" s="29" t="n">
        <f aca="false">E106</f>
        <v>49454</v>
      </c>
      <c r="E106" s="29" t="n">
        <f aca="false">EDATE(Premissas!$B$5,A106-1)</f>
        <v>49454</v>
      </c>
      <c r="F106" s="30" t="n">
        <f aca="false">INDEX(Premissas!$B$19:$B$30,C106)*(1-Premissas!$B$10)^(B106-1)</f>
        <v>438945.455074835</v>
      </c>
      <c r="G106" s="17" t="n">
        <f aca="false">Premissas!$B$15*(1+Premissas!$B$8)^(B106-1)</f>
        <v>306937.302999231</v>
      </c>
      <c r="H106" s="19" t="n">
        <f aca="false">INDEX(Premissas!$D$19:$D$30,C106)*(1+Premissas!$B$9)^(B106-1)*(1-Premissas!$B$10)^(B106-1)</f>
        <v>159163.65557823</v>
      </c>
      <c r="I106" s="19" t="n">
        <f aca="false">G106+H106</f>
        <v>466100.958577461</v>
      </c>
    </row>
    <row r="107" customFormat="false" ht="15" hidden="false" customHeight="true" outlineLevel="0" collapsed="false">
      <c r="A107" s="28" t="n">
        <v>105</v>
      </c>
      <c r="B107" s="28" t="n">
        <f aca="false">ROUNDUP(A107/12,0)</f>
        <v>9</v>
      </c>
      <c r="C107" s="28" t="n">
        <f aca="false">MOD(A107-1,12)+1</f>
        <v>9</v>
      </c>
      <c r="D107" s="29" t="n">
        <f aca="false">E107</f>
        <v>49485</v>
      </c>
      <c r="E107" s="29" t="n">
        <f aca="false">EDATE(Premissas!$B$5,A107-1)</f>
        <v>49485</v>
      </c>
      <c r="F107" s="30" t="n">
        <f aca="false">INDEX(Premissas!$B$19:$B$30,C107)*(1-Premissas!$B$10)^(B107-1)</f>
        <v>422890.352930602</v>
      </c>
      <c r="G107" s="17" t="n">
        <f aca="false">Premissas!$B$15*(1+Premissas!$B$8)^(B107-1)</f>
        <v>306937.302999231</v>
      </c>
      <c r="H107" s="19" t="n">
        <f aca="false">INDEX(Premissas!$D$19:$D$30,C107)*(1+Premissas!$B$9)^(B107-1)*(1-Premissas!$B$10)^(B107-1)</f>
        <v>142958.7937013</v>
      </c>
      <c r="I107" s="19" t="n">
        <f aca="false">G107+H107</f>
        <v>449896.096700531</v>
      </c>
    </row>
    <row r="108" customFormat="false" ht="15" hidden="false" customHeight="true" outlineLevel="0" collapsed="false">
      <c r="A108" s="28" t="n">
        <v>106</v>
      </c>
      <c r="B108" s="28" t="n">
        <f aca="false">ROUNDUP(A108/12,0)</f>
        <v>9</v>
      </c>
      <c r="C108" s="28" t="n">
        <f aca="false">MOD(A108-1,12)+1</f>
        <v>10</v>
      </c>
      <c r="D108" s="29" t="n">
        <f aca="false">E108</f>
        <v>49515</v>
      </c>
      <c r="E108" s="29" t="n">
        <f aca="false">EDATE(Premissas!$B$5,A108-1)</f>
        <v>49515</v>
      </c>
      <c r="F108" s="30" t="n">
        <f aca="false">INDEX(Premissas!$B$19:$B$30,C108)*(1-Premissas!$B$10)^(B108-1)</f>
        <v>402826.278715529</v>
      </c>
      <c r="G108" s="17" t="n">
        <f aca="false">Premissas!$B$15*(1+Premissas!$B$8)^(B108-1)</f>
        <v>306937.302999231</v>
      </c>
      <c r="H108" s="19" t="n">
        <f aca="false">INDEX(Premissas!$D$19:$D$30,C108)*(1+Premissas!$B$9)^(B108-1)*(1-Premissas!$B$10)^(B108-1)</f>
        <v>122707.574187182</v>
      </c>
      <c r="I108" s="19" t="n">
        <f aca="false">G108+H108</f>
        <v>429644.877186413</v>
      </c>
    </row>
    <row r="109" customFormat="false" ht="15" hidden="false" customHeight="true" outlineLevel="0" collapsed="false">
      <c r="A109" s="28" t="n">
        <v>107</v>
      </c>
      <c r="B109" s="28" t="n">
        <f aca="false">ROUNDUP(A109/12,0)</f>
        <v>9</v>
      </c>
      <c r="C109" s="28" t="n">
        <f aca="false">MOD(A109-1,12)+1</f>
        <v>11</v>
      </c>
      <c r="D109" s="29" t="n">
        <f aca="false">E109</f>
        <v>49546</v>
      </c>
      <c r="E109" s="29" t="n">
        <f aca="false">EDATE(Premissas!$B$5,A109-1)</f>
        <v>49546</v>
      </c>
      <c r="F109" s="30" t="n">
        <f aca="false">INDEX(Premissas!$B$19:$B$30,C109)*(1-Premissas!$B$10)^(B109-1)</f>
        <v>342388.118651155</v>
      </c>
      <c r="G109" s="17" t="n">
        <f aca="false">Premissas!$B$15*(1+Premissas!$B$8)^(B109-1)</f>
        <v>306937.302999231</v>
      </c>
      <c r="H109" s="19" t="n">
        <f aca="false">INDEX(Premissas!$D$19:$D$30,C109)*(1+Premissas!$B$9)^(B109-1)*(1-Premissas!$B$10)^(B109-1)</f>
        <v>61705.6516849005</v>
      </c>
      <c r="I109" s="19" t="n">
        <f aca="false">G109+H109</f>
        <v>368642.954684131</v>
      </c>
    </row>
    <row r="110" customFormat="false" ht="15" hidden="false" customHeight="true" outlineLevel="0" collapsed="false">
      <c r="A110" s="28" t="n">
        <v>108</v>
      </c>
      <c r="B110" s="28" t="n">
        <f aca="false">ROUNDUP(A110/12,0)</f>
        <v>9</v>
      </c>
      <c r="C110" s="28" t="n">
        <f aca="false">MOD(A110-1,12)+1</f>
        <v>12</v>
      </c>
      <c r="D110" s="29" t="n">
        <f aca="false">E110</f>
        <v>49577</v>
      </c>
      <c r="E110" s="29" t="n">
        <f aca="false">EDATE(Premissas!$B$5,A110-1)</f>
        <v>49577</v>
      </c>
      <c r="F110" s="30" t="n">
        <f aca="false">INDEX(Premissas!$B$19:$B$30,C110)*(1-Premissas!$B$10)^(B110-1)</f>
        <v>386338.864701688</v>
      </c>
      <c r="G110" s="17" t="n">
        <f aca="false">Premissas!$B$15*(1+Premissas!$B$8)^(B110-1)</f>
        <v>306937.302999231</v>
      </c>
      <c r="H110" s="19" t="n">
        <f aca="false">INDEX(Premissas!$D$19:$D$30,C110)*(1+Premissas!$B$9)^(B110-1)*(1-Premissas!$B$10)^(B110-1)</f>
        <v>106066.366151881</v>
      </c>
      <c r="I110" s="19" t="n">
        <f aca="false">G110+H110</f>
        <v>413003.669151111</v>
      </c>
    </row>
    <row r="111" customFormat="false" ht="15" hidden="false" customHeight="true" outlineLevel="0" collapsed="false">
      <c r="A111" s="31" t="n">
        <v>109</v>
      </c>
      <c r="B111" s="31" t="n">
        <f aca="false">ROUNDUP(A111/12,0)</f>
        <v>10</v>
      </c>
      <c r="C111" s="31" t="n">
        <f aca="false">MOD(A111-1,12)+1</f>
        <v>1</v>
      </c>
      <c r="D111" s="32" t="n">
        <f aca="false">E111</f>
        <v>49607</v>
      </c>
      <c r="E111" s="32" t="n">
        <f aca="false">EDATE(Premissas!$B$5,A111-1)</f>
        <v>49607</v>
      </c>
      <c r="F111" s="33" t="n">
        <f aca="false">INDEX(Premissas!$B$19:$B$30,C111)*(1-Premissas!$B$10)^(B111-1)</f>
        <v>392832.381121823</v>
      </c>
      <c r="G111" s="34" t="n">
        <f aca="false">Premissas!$B$15*(1+Premissas!$B$8)^(B111-1)</f>
        <v>323818.854664188</v>
      </c>
      <c r="H111" s="35" t="n">
        <f aca="false">INDEX(Premissas!$D$19:$D$30,C111)*(1+Premissas!$B$9)^(B111-1)*(1-Premissas!$B$10)^(B111-1)</f>
        <v>119741.827449259</v>
      </c>
      <c r="I111" s="35" t="n">
        <f aca="false">G111+H111</f>
        <v>443560.682113447</v>
      </c>
    </row>
    <row r="112" customFormat="false" ht="15" hidden="false" customHeight="true" outlineLevel="0" collapsed="false">
      <c r="A112" s="31" t="n">
        <v>110</v>
      </c>
      <c r="B112" s="31" t="n">
        <f aca="false">ROUNDUP(A112/12,0)</f>
        <v>10</v>
      </c>
      <c r="C112" s="31" t="n">
        <f aca="false">MOD(A112-1,12)+1</f>
        <v>2</v>
      </c>
      <c r="D112" s="32" t="n">
        <f aca="false">E112</f>
        <v>49638</v>
      </c>
      <c r="E112" s="32" t="n">
        <f aca="false">EDATE(Premissas!$B$5,A112-1)</f>
        <v>49638</v>
      </c>
      <c r="F112" s="33" t="n">
        <f aca="false">INDEX(Premissas!$B$19:$B$30,C112)*(1-Premissas!$B$10)^(B112-1)</f>
        <v>401119.943766183</v>
      </c>
      <c r="G112" s="34" t="n">
        <f aca="false">Premissas!$B$15*(1+Premissas!$B$8)^(B112-1)</f>
        <v>323818.854664188</v>
      </c>
      <c r="H112" s="35" t="n">
        <f aca="false">INDEX(Premissas!$D$19:$D$30,C112)*(1+Premissas!$B$9)^(B112-1)*(1-Premissas!$B$10)^(B112-1)</f>
        <v>128524.931309443</v>
      </c>
      <c r="I112" s="35" t="n">
        <f aca="false">G112+H112</f>
        <v>452343.785973631</v>
      </c>
    </row>
    <row r="113" customFormat="false" ht="15" hidden="false" customHeight="true" outlineLevel="0" collapsed="false">
      <c r="A113" s="31" t="n">
        <v>111</v>
      </c>
      <c r="B113" s="31" t="n">
        <f aca="false">ROUNDUP(A113/12,0)</f>
        <v>10</v>
      </c>
      <c r="C113" s="31" t="n">
        <f aca="false">MOD(A113-1,12)+1</f>
        <v>3</v>
      </c>
      <c r="D113" s="32" t="n">
        <f aca="false">E113</f>
        <v>49668</v>
      </c>
      <c r="E113" s="32" t="n">
        <f aca="false">EDATE(Premissas!$B$5,A113-1)</f>
        <v>49668</v>
      </c>
      <c r="F113" s="33" t="n">
        <f aca="false">INDEX(Premissas!$B$19:$B$30,C113)*(1-Premissas!$B$10)^(B113-1)</f>
        <v>384497.023998545</v>
      </c>
      <c r="G113" s="34" t="n">
        <f aca="false">Premissas!$B$15*(1+Premissas!$B$8)^(B113-1)</f>
        <v>323818.854664188</v>
      </c>
      <c r="H113" s="35" t="n">
        <f aca="false">INDEX(Premissas!$D$19:$D$30,C113)*(1+Premissas!$B$9)^(B113-1)*(1-Premissas!$B$10)^(B113-1)</f>
        <v>110908.05294821</v>
      </c>
      <c r="I113" s="35" t="n">
        <f aca="false">G113+H113</f>
        <v>434726.907612398</v>
      </c>
    </row>
    <row r="114" customFormat="false" ht="15" hidden="false" customHeight="true" outlineLevel="0" collapsed="false">
      <c r="A114" s="31" t="n">
        <v>112</v>
      </c>
      <c r="B114" s="31" t="n">
        <f aca="false">ROUNDUP(A114/12,0)</f>
        <v>10</v>
      </c>
      <c r="C114" s="31" t="n">
        <f aca="false">MOD(A114-1,12)+1</f>
        <v>4</v>
      </c>
      <c r="D114" s="32" t="n">
        <f aca="false">E114</f>
        <v>49699</v>
      </c>
      <c r="E114" s="32" t="n">
        <f aca="false">EDATE(Premissas!$B$5,A114-1)</f>
        <v>49699</v>
      </c>
      <c r="F114" s="33" t="n">
        <f aca="false">INDEX(Premissas!$B$19:$B$30,C114)*(1-Premissas!$B$10)^(B114-1)</f>
        <v>384594.524735537</v>
      </c>
      <c r="G114" s="34" t="n">
        <f aca="false">Premissas!$B$15*(1+Premissas!$B$8)^(B114-1)</f>
        <v>323818.854664188</v>
      </c>
      <c r="H114" s="35" t="n">
        <f aca="false">INDEX(Premissas!$D$19:$D$30,C114)*(1+Premissas!$B$9)^(B114-1)*(1-Premissas!$B$10)^(B114-1)</f>
        <v>111011.381313897</v>
      </c>
      <c r="I114" s="35" t="n">
        <f aca="false">G114+H114</f>
        <v>434830.235978085</v>
      </c>
    </row>
    <row r="115" customFormat="false" ht="15" hidden="false" customHeight="true" outlineLevel="0" collapsed="false">
      <c r="A115" s="31" t="n">
        <v>113</v>
      </c>
      <c r="B115" s="31" t="n">
        <f aca="false">ROUNDUP(A115/12,0)</f>
        <v>10</v>
      </c>
      <c r="C115" s="31" t="n">
        <f aca="false">MOD(A115-1,12)+1</f>
        <v>5</v>
      </c>
      <c r="D115" s="32" t="n">
        <f aca="false">E115</f>
        <v>49730</v>
      </c>
      <c r="E115" s="32" t="n">
        <f aca="false">EDATE(Premissas!$B$5,A115-1)</f>
        <v>49730</v>
      </c>
      <c r="F115" s="33" t="n">
        <f aca="false">INDEX(Premissas!$B$19:$B$30,C115)*(1-Premissas!$B$10)^(B115-1)</f>
        <v>378004.62198234</v>
      </c>
      <c r="G115" s="34" t="n">
        <f aca="false">Premissas!$B$15*(1+Premissas!$B$8)^(B115-1)</f>
        <v>323818.854664188</v>
      </c>
      <c r="H115" s="35" t="n">
        <f aca="false">INDEX(Premissas!$D$19:$D$30,C115)*(1+Premissas!$B$9)^(B115-1)*(1-Premissas!$B$10)^(B115-1)</f>
        <v>104027.44851457</v>
      </c>
      <c r="I115" s="35" t="n">
        <f aca="false">G115+H115</f>
        <v>427846.303178759</v>
      </c>
    </row>
    <row r="116" customFormat="false" ht="15" hidden="false" customHeight="true" outlineLevel="0" collapsed="false">
      <c r="A116" s="31" t="n">
        <v>114</v>
      </c>
      <c r="B116" s="31" t="n">
        <f aca="false">ROUNDUP(A116/12,0)</f>
        <v>10</v>
      </c>
      <c r="C116" s="31" t="n">
        <f aca="false">MOD(A116-1,12)+1</f>
        <v>6</v>
      </c>
      <c r="D116" s="32" t="n">
        <f aca="false">E116</f>
        <v>49759</v>
      </c>
      <c r="E116" s="32" t="n">
        <f aca="false">EDATE(Premissas!$B$5,A116-1)</f>
        <v>49759</v>
      </c>
      <c r="F116" s="33" t="n">
        <f aca="false">INDEX(Premissas!$B$19:$B$30,C116)*(1-Premissas!$B$10)^(B116-1)</f>
        <v>357075.419664201</v>
      </c>
      <c r="G116" s="34" t="n">
        <f aca="false">Premissas!$B$15*(1+Premissas!$B$8)^(B116-1)</f>
        <v>323818.854664188</v>
      </c>
      <c r="H116" s="35" t="n">
        <f aca="false">INDEX(Premissas!$D$19:$D$30,C116)*(1+Premissas!$B$9)^(B116-1)*(1-Premissas!$B$10)^(B116-1)</f>
        <v>81846.8018089366</v>
      </c>
      <c r="I116" s="35" t="n">
        <f aca="false">G116+H116</f>
        <v>405665.656473125</v>
      </c>
    </row>
    <row r="117" customFormat="false" ht="15" hidden="false" customHeight="true" outlineLevel="0" collapsed="false">
      <c r="A117" s="31" t="n">
        <v>115</v>
      </c>
      <c r="B117" s="31" t="n">
        <f aca="false">ROUNDUP(A117/12,0)</f>
        <v>10</v>
      </c>
      <c r="C117" s="31" t="n">
        <f aca="false">MOD(A117-1,12)+1</f>
        <v>7</v>
      </c>
      <c r="D117" s="32" t="n">
        <f aca="false">E117</f>
        <v>49790</v>
      </c>
      <c r="E117" s="32" t="n">
        <f aca="false">EDATE(Premissas!$B$5,A117-1)</f>
        <v>49790</v>
      </c>
      <c r="F117" s="33" t="n">
        <f aca="false">INDEX(Premissas!$B$19:$B$30,C117)*(1-Premissas!$B$10)^(B117-1)</f>
        <v>392681.350568442</v>
      </c>
      <c r="G117" s="34" t="n">
        <f aca="false">Premissas!$B$15*(1+Premissas!$B$8)^(B117-1)</f>
        <v>323818.854664188</v>
      </c>
      <c r="H117" s="35" t="n">
        <f aca="false">INDEX(Premissas!$D$19:$D$30,C117)*(1+Premissas!$B$9)^(B117-1)*(1-Premissas!$B$10)^(B117-1)</f>
        <v>119581.763387947</v>
      </c>
      <c r="I117" s="35" t="n">
        <f aca="false">G117+H117</f>
        <v>443400.618052135</v>
      </c>
    </row>
    <row r="118" customFormat="false" ht="15" hidden="false" customHeight="true" outlineLevel="0" collapsed="false">
      <c r="A118" s="31" t="n">
        <v>116</v>
      </c>
      <c r="B118" s="31" t="n">
        <f aca="false">ROUNDUP(A118/12,0)</f>
        <v>10</v>
      </c>
      <c r="C118" s="31" t="n">
        <f aca="false">MOD(A118-1,12)+1</f>
        <v>8</v>
      </c>
      <c r="D118" s="32" t="n">
        <f aca="false">E118</f>
        <v>49820</v>
      </c>
      <c r="E118" s="32" t="n">
        <f aca="false">EDATE(Premissas!$B$5,A118-1)</f>
        <v>49820</v>
      </c>
      <c r="F118" s="33" t="n">
        <f aca="false">INDEX(Premissas!$B$19:$B$30,C118)*(1-Premissas!$B$10)^(B118-1)</f>
        <v>436750.727799461</v>
      </c>
      <c r="G118" s="34" t="n">
        <f aca="false">Premissas!$B$15*(1+Premissas!$B$8)^(B118-1)</f>
        <v>323818.854664188</v>
      </c>
      <c r="H118" s="35" t="n">
        <f aca="false">INDEX(Premissas!$D$19:$D$30,C118)*(1+Premissas!$B$9)^(B118-1)*(1-Premissas!$B$10)^(B118-1)</f>
        <v>166286.229165356</v>
      </c>
      <c r="I118" s="35" t="n">
        <f aca="false">G118+H118</f>
        <v>490105.083829544</v>
      </c>
    </row>
    <row r="119" customFormat="false" ht="15" hidden="false" customHeight="true" outlineLevel="0" collapsed="false">
      <c r="A119" s="31" t="n">
        <v>117</v>
      </c>
      <c r="B119" s="31" t="n">
        <f aca="false">ROUNDUP(A119/12,0)</f>
        <v>10</v>
      </c>
      <c r="C119" s="31" t="n">
        <f aca="false">MOD(A119-1,12)+1</f>
        <v>9</v>
      </c>
      <c r="D119" s="32" t="n">
        <f aca="false">E119</f>
        <v>49851</v>
      </c>
      <c r="E119" s="32" t="n">
        <f aca="false">EDATE(Premissas!$B$5,A119-1)</f>
        <v>49851</v>
      </c>
      <c r="F119" s="33" t="n">
        <f aca="false">INDEX(Premissas!$B$19:$B$30,C119)*(1-Premissas!$B$10)^(B119-1)</f>
        <v>420775.901165949</v>
      </c>
      <c r="G119" s="34" t="n">
        <f aca="false">Premissas!$B$15*(1+Premissas!$B$8)^(B119-1)</f>
        <v>323818.854664188</v>
      </c>
      <c r="H119" s="35" t="n">
        <f aca="false">INDEX(Premissas!$D$19:$D$30,C119)*(1+Premissas!$B$9)^(B119-1)*(1-Premissas!$B$10)^(B119-1)</f>
        <v>149356.199719434</v>
      </c>
      <c r="I119" s="35" t="n">
        <f aca="false">G119+H119</f>
        <v>473175.054383622</v>
      </c>
    </row>
    <row r="120" customFormat="false" ht="15" hidden="false" customHeight="true" outlineLevel="0" collapsed="false">
      <c r="A120" s="31" t="n">
        <v>118</v>
      </c>
      <c r="B120" s="31" t="n">
        <f aca="false">ROUNDUP(A120/12,0)</f>
        <v>10</v>
      </c>
      <c r="C120" s="31" t="n">
        <f aca="false">MOD(A120-1,12)+1</f>
        <v>10</v>
      </c>
      <c r="D120" s="32" t="n">
        <f aca="false">E120</f>
        <v>49881</v>
      </c>
      <c r="E120" s="32" t="n">
        <f aca="false">EDATE(Premissas!$B$5,A120-1)</f>
        <v>49881</v>
      </c>
      <c r="F120" s="33" t="n">
        <f aca="false">INDEX(Premissas!$B$19:$B$30,C120)*(1-Premissas!$B$10)^(B120-1)</f>
        <v>400812.147321952</v>
      </c>
      <c r="G120" s="34" t="n">
        <f aca="false">Premissas!$B$15*(1+Premissas!$B$8)^(B120-1)</f>
        <v>323818.854664188</v>
      </c>
      <c r="H120" s="35" t="n">
        <f aca="false">INDEX(Premissas!$D$19:$D$30,C120)*(1+Premissas!$B$9)^(B120-1)*(1-Premissas!$B$10)^(B120-1)</f>
        <v>128198.738132059</v>
      </c>
      <c r="I120" s="35" t="n">
        <f aca="false">G120+H120</f>
        <v>452017.592796247</v>
      </c>
    </row>
    <row r="121" customFormat="false" ht="15" hidden="false" customHeight="true" outlineLevel="0" collapsed="false">
      <c r="A121" s="31" t="n">
        <v>119</v>
      </c>
      <c r="B121" s="31" t="n">
        <f aca="false">ROUNDUP(A121/12,0)</f>
        <v>10</v>
      </c>
      <c r="C121" s="31" t="n">
        <f aca="false">MOD(A121-1,12)+1</f>
        <v>11</v>
      </c>
      <c r="D121" s="32" t="n">
        <f aca="false">E121</f>
        <v>49912</v>
      </c>
      <c r="E121" s="32" t="n">
        <f aca="false">EDATE(Premissas!$B$5,A121-1)</f>
        <v>49912</v>
      </c>
      <c r="F121" s="33" t="n">
        <f aca="false">INDEX(Premissas!$B$19:$B$30,C121)*(1-Premissas!$B$10)^(B121-1)</f>
        <v>340676.178057899</v>
      </c>
      <c r="G121" s="34" t="n">
        <f aca="false">Premissas!$B$15*(1+Premissas!$B$8)^(B121-1)</f>
        <v>323818.854664188</v>
      </c>
      <c r="H121" s="35" t="n">
        <f aca="false">INDEX(Premissas!$D$19:$D$30,C121)*(1+Premissas!$B$9)^(B121-1)*(1-Premissas!$B$10)^(B121-1)</f>
        <v>64466.9795977998</v>
      </c>
      <c r="I121" s="35" t="n">
        <f aca="false">G121+H121</f>
        <v>388285.834261988</v>
      </c>
    </row>
    <row r="122" customFormat="false" ht="15" hidden="false" customHeight="true" outlineLevel="0" collapsed="false">
      <c r="A122" s="31" t="n">
        <v>120</v>
      </c>
      <c r="B122" s="31" t="n">
        <f aca="false">ROUNDUP(A122/12,0)</f>
        <v>10</v>
      </c>
      <c r="C122" s="31" t="n">
        <f aca="false">MOD(A122-1,12)+1</f>
        <v>12</v>
      </c>
      <c r="D122" s="32" t="n">
        <f aca="false">E122</f>
        <v>49943</v>
      </c>
      <c r="E122" s="32" t="n">
        <f aca="false">EDATE(Premissas!$B$5,A122-1)</f>
        <v>49943</v>
      </c>
      <c r="F122" s="33" t="n">
        <f aca="false">INDEX(Premissas!$B$19:$B$30,C122)*(1-Premissas!$B$10)^(B122-1)</f>
        <v>384407.170378179</v>
      </c>
      <c r="G122" s="34" t="n">
        <f aca="false">Premissas!$B$15*(1+Premissas!$B$8)^(B122-1)</f>
        <v>323818.854664188</v>
      </c>
      <c r="H122" s="35" t="n">
        <f aca="false">INDEX(Premissas!$D$19:$D$30,C122)*(1+Premissas!$B$9)^(B122-1)*(1-Premissas!$B$10)^(B122-1)</f>
        <v>110812.836037177</v>
      </c>
      <c r="I122" s="35" t="n">
        <f aca="false">G122+H122</f>
        <v>434631.690701365</v>
      </c>
    </row>
    <row r="123" customFormat="false" ht="15" hidden="false" customHeight="true" outlineLevel="0" collapsed="false">
      <c r="A123" s="28" t="n">
        <v>121</v>
      </c>
      <c r="B123" s="28" t="n">
        <f aca="false">ROUNDUP(A123/12,0)</f>
        <v>11</v>
      </c>
      <c r="C123" s="28" t="n">
        <f aca="false">MOD(A123-1,12)+1</f>
        <v>1</v>
      </c>
      <c r="D123" s="29" t="n">
        <f aca="false">E123</f>
        <v>49973</v>
      </c>
      <c r="E123" s="29" t="n">
        <f aca="false">EDATE(Premissas!$B$5,A123-1)</f>
        <v>49973</v>
      </c>
      <c r="F123" s="30" t="n">
        <f aca="false">INDEX(Premissas!$B$19:$B$30,C123)*(1-Premissas!$B$10)^(B123-1)</f>
        <v>390868.219216214</v>
      </c>
      <c r="G123" s="17" t="n">
        <f aca="false">Premissas!$B$15*(1+Premissas!$B$8)^(B123-1)</f>
        <v>341628.891670719</v>
      </c>
      <c r="H123" s="19" t="n">
        <f aca="false">INDEX(Premissas!$D$19:$D$30,C123)*(1+Premissas!$B$9)^(B123-1)*(1-Premissas!$B$10)^(B123-1)</f>
        <v>125100.274227614</v>
      </c>
      <c r="I123" s="19" t="n">
        <f aca="false">G123+H123</f>
        <v>466729.165898332</v>
      </c>
    </row>
    <row r="124" customFormat="false" ht="15" hidden="false" customHeight="true" outlineLevel="0" collapsed="false">
      <c r="A124" s="28" t="n">
        <v>122</v>
      </c>
      <c r="B124" s="28" t="n">
        <f aca="false">ROUNDUP(A124/12,0)</f>
        <v>11</v>
      </c>
      <c r="C124" s="28" t="n">
        <f aca="false">MOD(A124-1,12)+1</f>
        <v>2</v>
      </c>
      <c r="D124" s="29" t="n">
        <f aca="false">E124</f>
        <v>50004</v>
      </c>
      <c r="E124" s="29" t="n">
        <f aca="false">EDATE(Premissas!$B$5,A124-1)</f>
        <v>50004</v>
      </c>
      <c r="F124" s="30" t="n">
        <f aca="false">INDEX(Premissas!$B$19:$B$30,C124)*(1-Premissas!$B$10)^(B124-1)</f>
        <v>399114.344047352</v>
      </c>
      <c r="G124" s="17" t="n">
        <f aca="false">Premissas!$B$15*(1+Premissas!$B$8)^(B124-1)</f>
        <v>341628.891670719</v>
      </c>
      <c r="H124" s="19" t="n">
        <f aca="false">INDEX(Premissas!$D$19:$D$30,C124)*(1+Premissas!$B$9)^(B124-1)*(1-Premissas!$B$10)^(B124-1)</f>
        <v>134276.42198554</v>
      </c>
      <c r="I124" s="19" t="n">
        <f aca="false">G124+H124</f>
        <v>475905.313656259</v>
      </c>
    </row>
    <row r="125" customFormat="false" ht="15" hidden="false" customHeight="true" outlineLevel="0" collapsed="false">
      <c r="A125" s="28" t="n">
        <v>123</v>
      </c>
      <c r="B125" s="28" t="n">
        <f aca="false">ROUNDUP(A125/12,0)</f>
        <v>11</v>
      </c>
      <c r="C125" s="28" t="n">
        <f aca="false">MOD(A125-1,12)+1</f>
        <v>3</v>
      </c>
      <c r="D125" s="29" t="n">
        <f aca="false">E125</f>
        <v>50034</v>
      </c>
      <c r="E125" s="29" t="n">
        <f aca="false">EDATE(Premissas!$B$5,A125-1)</f>
        <v>50034</v>
      </c>
      <c r="F125" s="30" t="n">
        <f aca="false">INDEX(Premissas!$B$19:$B$30,C125)*(1-Premissas!$B$10)^(B125-1)</f>
        <v>382574.538878552</v>
      </c>
      <c r="G125" s="17" t="n">
        <f aca="false">Premissas!$B$15*(1+Premissas!$B$8)^(B125-1)</f>
        <v>341628.891670719</v>
      </c>
      <c r="H125" s="19" t="n">
        <f aca="false">INDEX(Premissas!$D$19:$D$30,C125)*(1+Premissas!$B$9)^(B125-1)*(1-Premissas!$B$10)^(B125-1)</f>
        <v>115871.188317642</v>
      </c>
      <c r="I125" s="19" t="n">
        <f aca="false">G125+H125</f>
        <v>457500.079988361</v>
      </c>
    </row>
    <row r="126" customFormat="false" ht="15" hidden="false" customHeight="true" outlineLevel="0" collapsed="false">
      <c r="A126" s="28" t="n">
        <v>124</v>
      </c>
      <c r="B126" s="28" t="n">
        <f aca="false">ROUNDUP(A126/12,0)</f>
        <v>11</v>
      </c>
      <c r="C126" s="28" t="n">
        <f aca="false">MOD(A126-1,12)+1</f>
        <v>4</v>
      </c>
      <c r="D126" s="29" t="n">
        <f aca="false">E126</f>
        <v>50065</v>
      </c>
      <c r="E126" s="29" t="n">
        <f aca="false">EDATE(Premissas!$B$5,A126-1)</f>
        <v>50065</v>
      </c>
      <c r="F126" s="30" t="n">
        <f aca="false">INDEX(Premissas!$B$19:$B$30,C126)*(1-Premissas!$B$10)^(B126-1)</f>
        <v>382671.55211186</v>
      </c>
      <c r="G126" s="17" t="n">
        <f aca="false">Premissas!$B$15*(1+Premissas!$B$8)^(B126-1)</f>
        <v>341628.891670719</v>
      </c>
      <c r="H126" s="19" t="n">
        <f aca="false">INDEX(Premissas!$D$19:$D$30,C126)*(1+Premissas!$B$9)^(B126-1)*(1-Premissas!$B$10)^(B126-1)</f>
        <v>115979.140627694</v>
      </c>
      <c r="I126" s="19" t="n">
        <f aca="false">G126+H126</f>
        <v>457608.032298412</v>
      </c>
    </row>
    <row r="127" customFormat="false" ht="15" hidden="false" customHeight="true" outlineLevel="0" collapsed="false">
      <c r="A127" s="28" t="n">
        <v>125</v>
      </c>
      <c r="B127" s="28" t="n">
        <f aca="false">ROUNDUP(A127/12,0)</f>
        <v>11</v>
      </c>
      <c r="C127" s="28" t="n">
        <f aca="false">MOD(A127-1,12)+1</f>
        <v>5</v>
      </c>
      <c r="D127" s="29" t="n">
        <f aca="false">E127</f>
        <v>50096</v>
      </c>
      <c r="E127" s="29" t="n">
        <f aca="false">EDATE(Premissas!$B$5,A127-1)</f>
        <v>50096</v>
      </c>
      <c r="F127" s="30" t="n">
        <f aca="false">INDEX(Premissas!$B$19:$B$30,C127)*(1-Premissas!$B$10)^(B127-1)</f>
        <v>376114.598872429</v>
      </c>
      <c r="G127" s="17" t="n">
        <f aca="false">Premissas!$B$15*(1+Premissas!$B$8)^(B127-1)</f>
        <v>341628.891670719</v>
      </c>
      <c r="H127" s="19" t="n">
        <f aca="false">INDEX(Premissas!$D$19:$D$30,C127)*(1+Premissas!$B$9)^(B127-1)*(1-Premissas!$B$10)^(B127-1)</f>
        <v>108682.676835597</v>
      </c>
      <c r="I127" s="19" t="n">
        <f aca="false">G127+H127</f>
        <v>450311.568506316</v>
      </c>
    </row>
    <row r="128" customFormat="false" ht="15" hidden="false" customHeight="true" outlineLevel="0" collapsed="false">
      <c r="A128" s="28" t="n">
        <v>126</v>
      </c>
      <c r="B128" s="28" t="n">
        <f aca="false">ROUNDUP(A128/12,0)</f>
        <v>11</v>
      </c>
      <c r="C128" s="28" t="n">
        <f aca="false">MOD(A128-1,12)+1</f>
        <v>6</v>
      </c>
      <c r="D128" s="29" t="n">
        <f aca="false">E128</f>
        <v>50124</v>
      </c>
      <c r="E128" s="29" t="n">
        <f aca="false">EDATE(Premissas!$B$5,A128-1)</f>
        <v>50124</v>
      </c>
      <c r="F128" s="30" t="n">
        <f aca="false">INDEX(Premissas!$B$19:$B$30,C128)*(1-Premissas!$B$10)^(B128-1)</f>
        <v>355290.04256588</v>
      </c>
      <c r="G128" s="17" t="n">
        <f aca="false">Premissas!$B$15*(1+Premissas!$B$8)^(B128-1)</f>
        <v>341628.891670719</v>
      </c>
      <c r="H128" s="19" t="n">
        <f aca="false">INDEX(Premissas!$D$19:$D$30,C128)*(1+Premissas!$B$9)^(B128-1)*(1-Premissas!$B$10)^(B128-1)</f>
        <v>85509.4461898865</v>
      </c>
      <c r="I128" s="19" t="n">
        <f aca="false">G128+H128</f>
        <v>427138.337860605</v>
      </c>
    </row>
    <row r="129" customFormat="false" ht="15" hidden="false" customHeight="true" outlineLevel="0" collapsed="false">
      <c r="A129" s="28" t="n">
        <v>127</v>
      </c>
      <c r="B129" s="28" t="n">
        <f aca="false">ROUNDUP(A129/12,0)</f>
        <v>11</v>
      </c>
      <c r="C129" s="28" t="n">
        <f aca="false">MOD(A129-1,12)+1</f>
        <v>7</v>
      </c>
      <c r="D129" s="29" t="n">
        <f aca="false">E129</f>
        <v>50155</v>
      </c>
      <c r="E129" s="29" t="n">
        <f aca="false">EDATE(Premissas!$B$5,A129-1)</f>
        <v>50155</v>
      </c>
      <c r="F129" s="30" t="n">
        <f aca="false">INDEX(Premissas!$B$19:$B$30,C129)*(1-Premissas!$B$10)^(B129-1)</f>
        <v>390717.9438156</v>
      </c>
      <c r="G129" s="17" t="n">
        <f aca="false">Premissas!$B$15*(1+Premissas!$B$8)^(B129-1)</f>
        <v>341628.891670719</v>
      </c>
      <c r="H129" s="19" t="n">
        <f aca="false">INDEX(Premissas!$D$19:$D$30,C129)*(1+Premissas!$B$9)^(B129-1)*(1-Premissas!$B$10)^(B129-1)</f>
        <v>124933.047299558</v>
      </c>
      <c r="I129" s="19" t="n">
        <f aca="false">G129+H129</f>
        <v>466561.938970276</v>
      </c>
    </row>
    <row r="130" customFormat="false" ht="15" hidden="false" customHeight="true" outlineLevel="0" collapsed="false">
      <c r="A130" s="28" t="n">
        <v>128</v>
      </c>
      <c r="B130" s="28" t="n">
        <f aca="false">ROUNDUP(A130/12,0)</f>
        <v>11</v>
      </c>
      <c r="C130" s="28" t="n">
        <f aca="false">MOD(A130-1,12)+1</f>
        <v>8</v>
      </c>
      <c r="D130" s="29" t="n">
        <f aca="false">E130</f>
        <v>50185</v>
      </c>
      <c r="E130" s="29" t="n">
        <f aca="false">EDATE(Premissas!$B$5,A130-1)</f>
        <v>50185</v>
      </c>
      <c r="F130" s="30" t="n">
        <f aca="false">INDEX(Premissas!$B$19:$B$30,C130)*(1-Premissas!$B$10)^(B130-1)</f>
        <v>434566.974160464</v>
      </c>
      <c r="G130" s="17" t="n">
        <f aca="false">Premissas!$B$15*(1+Premissas!$B$8)^(B130-1)</f>
        <v>341628.891670719</v>
      </c>
      <c r="H130" s="19" t="n">
        <f aca="false">INDEX(Premissas!$D$19:$D$30,C130)*(1+Premissas!$B$9)^(B130-1)*(1-Premissas!$B$10)^(B130-1)</f>
        <v>173727.537920506</v>
      </c>
      <c r="I130" s="19" t="n">
        <f aca="false">G130+H130</f>
        <v>515356.429591224</v>
      </c>
    </row>
    <row r="131" customFormat="false" ht="15" hidden="false" customHeight="true" outlineLevel="0" collapsed="false">
      <c r="A131" s="28" t="n">
        <v>129</v>
      </c>
      <c r="B131" s="28" t="n">
        <f aca="false">ROUNDUP(A131/12,0)</f>
        <v>11</v>
      </c>
      <c r="C131" s="28" t="n">
        <f aca="false">MOD(A131-1,12)+1</f>
        <v>9</v>
      </c>
      <c r="D131" s="29" t="n">
        <f aca="false">E131</f>
        <v>50216</v>
      </c>
      <c r="E131" s="29" t="n">
        <f aca="false">EDATE(Premissas!$B$5,A131-1)</f>
        <v>50216</v>
      </c>
      <c r="F131" s="30" t="n">
        <f aca="false">INDEX(Premissas!$B$19:$B$30,C131)*(1-Premissas!$B$10)^(B131-1)</f>
        <v>418672.02166012</v>
      </c>
      <c r="G131" s="17" t="n">
        <f aca="false">Premissas!$B$15*(1+Premissas!$B$8)^(B131-1)</f>
        <v>341628.891670719</v>
      </c>
      <c r="H131" s="19" t="n">
        <f aca="false">INDEX(Premissas!$D$19:$D$30,C131)*(1+Premissas!$B$9)^(B131-1)*(1-Premissas!$B$10)^(B131-1)</f>
        <v>156039.889656878</v>
      </c>
      <c r="I131" s="19" t="n">
        <f aca="false">G131+H131</f>
        <v>497668.781327597</v>
      </c>
    </row>
    <row r="132" customFormat="false" ht="15" hidden="false" customHeight="true" outlineLevel="0" collapsed="false">
      <c r="A132" s="28" t="n">
        <v>130</v>
      </c>
      <c r="B132" s="28" t="n">
        <f aca="false">ROUNDUP(A132/12,0)</f>
        <v>11</v>
      </c>
      <c r="C132" s="28" t="n">
        <f aca="false">MOD(A132-1,12)+1</f>
        <v>10</v>
      </c>
      <c r="D132" s="29" t="n">
        <f aca="false">E132</f>
        <v>50246</v>
      </c>
      <c r="E132" s="29" t="n">
        <f aca="false">EDATE(Premissas!$B$5,A132-1)</f>
        <v>50246</v>
      </c>
      <c r="F132" s="30" t="n">
        <f aca="false">INDEX(Premissas!$B$19:$B$30,C132)*(1-Premissas!$B$10)^(B132-1)</f>
        <v>398808.086585342</v>
      </c>
      <c r="G132" s="17" t="n">
        <f aca="false">Premissas!$B$15*(1+Premissas!$B$8)^(B132-1)</f>
        <v>341628.891670719</v>
      </c>
      <c r="H132" s="19" t="n">
        <f aca="false">INDEX(Premissas!$D$19:$D$30,C132)*(1+Premissas!$B$9)^(B132-1)*(1-Premissas!$B$10)^(B132-1)</f>
        <v>133935.631663468</v>
      </c>
      <c r="I132" s="19" t="n">
        <f aca="false">G132+H132</f>
        <v>475564.523334187</v>
      </c>
    </row>
    <row r="133" customFormat="false" ht="15" hidden="false" customHeight="true" outlineLevel="0" collapsed="false">
      <c r="A133" s="28" t="n">
        <v>131</v>
      </c>
      <c r="B133" s="28" t="n">
        <f aca="false">ROUNDUP(A133/12,0)</f>
        <v>11</v>
      </c>
      <c r="C133" s="28" t="n">
        <f aca="false">MOD(A133-1,12)+1</f>
        <v>11</v>
      </c>
      <c r="D133" s="29" t="n">
        <f aca="false">E133</f>
        <v>50277</v>
      </c>
      <c r="E133" s="29" t="n">
        <f aca="false">EDATE(Premissas!$B$5,A133-1)</f>
        <v>50277</v>
      </c>
      <c r="F133" s="30" t="n">
        <f aca="false">INDEX(Premissas!$B$19:$B$30,C133)*(1-Premissas!$B$10)^(B133-1)</f>
        <v>338972.79716761</v>
      </c>
      <c r="G133" s="17" t="n">
        <f aca="false">Premissas!$B$15*(1+Premissas!$B$8)^(B133-1)</f>
        <v>341628.891670719</v>
      </c>
      <c r="H133" s="19" t="n">
        <f aca="false">INDEX(Premissas!$D$19:$D$30,C133)*(1+Premissas!$B$9)^(B133-1)*(1-Premissas!$B$10)^(B133-1)</f>
        <v>67351.8769348013</v>
      </c>
      <c r="I133" s="19" t="n">
        <f aca="false">G133+H133</f>
        <v>408980.76860552</v>
      </c>
    </row>
    <row r="134" customFormat="false" ht="15" hidden="false" customHeight="true" outlineLevel="0" collapsed="false">
      <c r="A134" s="28" t="n">
        <v>132</v>
      </c>
      <c r="B134" s="28" t="n">
        <f aca="false">ROUNDUP(A134/12,0)</f>
        <v>11</v>
      </c>
      <c r="C134" s="28" t="n">
        <f aca="false">MOD(A134-1,12)+1</f>
        <v>12</v>
      </c>
      <c r="D134" s="29" t="n">
        <f aca="false">E134</f>
        <v>50308</v>
      </c>
      <c r="E134" s="29" t="n">
        <f aca="false">EDATE(Premissas!$B$5,A134-1)</f>
        <v>50308</v>
      </c>
      <c r="F134" s="30" t="n">
        <f aca="false">INDEX(Premissas!$B$19:$B$30,C134)*(1-Premissas!$B$10)^(B134-1)</f>
        <v>382485.134526288</v>
      </c>
      <c r="G134" s="17" t="n">
        <f aca="false">Premissas!$B$15*(1+Premissas!$B$8)^(B134-1)</f>
        <v>341628.891670719</v>
      </c>
      <c r="H134" s="19" t="n">
        <f aca="false">INDEX(Premissas!$D$19:$D$30,C134)*(1+Premissas!$B$9)^(B134-1)*(1-Premissas!$B$10)^(B134-1)</f>
        <v>115771.710449841</v>
      </c>
      <c r="I134" s="19" t="n">
        <f aca="false">G134+H134</f>
        <v>457400.602120559</v>
      </c>
    </row>
    <row r="135" customFormat="false" ht="15" hidden="false" customHeight="true" outlineLevel="0" collapsed="false">
      <c r="A135" s="31" t="n">
        <v>133</v>
      </c>
      <c r="B135" s="31" t="n">
        <f aca="false">ROUNDUP(A135/12,0)</f>
        <v>12</v>
      </c>
      <c r="C135" s="31" t="n">
        <f aca="false">MOD(A135-1,12)+1</f>
        <v>1</v>
      </c>
      <c r="D135" s="32" t="n">
        <f aca="false">E135</f>
        <v>50338</v>
      </c>
      <c r="E135" s="32" t="n">
        <f aca="false">EDATE(Premissas!$B$5,A135-1)</f>
        <v>50338</v>
      </c>
      <c r="F135" s="33" t="n">
        <f aca="false">INDEX(Premissas!$B$19:$B$30,C135)*(1-Premissas!$B$10)^(B135-1)</f>
        <v>388913.878120133</v>
      </c>
      <c r="G135" s="34" t="n">
        <f aca="false">Premissas!$B$15*(1+Premissas!$B$8)^(B135-1)</f>
        <v>360418.480712608</v>
      </c>
      <c r="H135" s="35" t="n">
        <f aca="false">INDEX(Premissas!$D$19:$D$30,C135)*(1+Premissas!$B$9)^(B135-1)*(1-Premissas!$B$10)^(B135-1)</f>
        <v>130698.511499299</v>
      </c>
      <c r="I135" s="35" t="n">
        <f aca="false">G135+H135</f>
        <v>491116.992211907</v>
      </c>
    </row>
    <row r="136" customFormat="false" ht="15" hidden="false" customHeight="true" outlineLevel="0" collapsed="false">
      <c r="A136" s="31" t="n">
        <v>134</v>
      </c>
      <c r="B136" s="31" t="n">
        <f aca="false">ROUNDUP(A136/12,0)</f>
        <v>12</v>
      </c>
      <c r="C136" s="31" t="n">
        <f aca="false">MOD(A136-1,12)+1</f>
        <v>2</v>
      </c>
      <c r="D136" s="32" t="n">
        <f aca="false">E136</f>
        <v>50369</v>
      </c>
      <c r="E136" s="32" t="n">
        <f aca="false">EDATE(Premissas!$B$5,A136-1)</f>
        <v>50369</v>
      </c>
      <c r="F136" s="33" t="n">
        <f aca="false">INDEX(Premissas!$B$19:$B$30,C136)*(1-Premissas!$B$10)^(B136-1)</f>
        <v>397118.772327115</v>
      </c>
      <c r="G136" s="34" t="n">
        <f aca="false">Premissas!$B$15*(1+Premissas!$B$8)^(B136-1)</f>
        <v>360418.480712608</v>
      </c>
      <c r="H136" s="35" t="n">
        <f aca="false">INDEX(Premissas!$D$19:$D$30,C136)*(1+Premissas!$B$9)^(B136-1)*(1-Premissas!$B$10)^(B136-1)</f>
        <v>140285.291869393</v>
      </c>
      <c r="I136" s="35" t="n">
        <f aca="false">G136+H136</f>
        <v>500703.772582001</v>
      </c>
    </row>
    <row r="137" customFormat="false" ht="15" hidden="false" customHeight="true" outlineLevel="0" collapsed="false">
      <c r="A137" s="31" t="n">
        <v>135</v>
      </c>
      <c r="B137" s="31" t="n">
        <f aca="false">ROUNDUP(A137/12,0)</f>
        <v>12</v>
      </c>
      <c r="C137" s="31" t="n">
        <f aca="false">MOD(A137-1,12)+1</f>
        <v>3</v>
      </c>
      <c r="D137" s="32" t="n">
        <f aca="false">E137</f>
        <v>50399</v>
      </c>
      <c r="E137" s="32" t="n">
        <f aca="false">EDATE(Premissas!$B$5,A137-1)</f>
        <v>50399</v>
      </c>
      <c r="F137" s="33" t="n">
        <f aca="false">INDEX(Premissas!$B$19:$B$30,C137)*(1-Premissas!$B$10)^(B137-1)</f>
        <v>380661.666184159</v>
      </c>
      <c r="G137" s="34" t="n">
        <f aca="false">Premissas!$B$15*(1+Premissas!$B$8)^(B137-1)</f>
        <v>360418.480712608</v>
      </c>
      <c r="H137" s="35" t="n">
        <f aca="false">INDEX(Premissas!$D$19:$D$30,C137)*(1+Premissas!$B$9)^(B137-1)*(1-Premissas!$B$10)^(B137-1)</f>
        <v>121056.423994857</v>
      </c>
      <c r="I137" s="35" t="n">
        <f aca="false">G137+H137</f>
        <v>481474.904707465</v>
      </c>
    </row>
    <row r="138" customFormat="false" ht="15" hidden="false" customHeight="true" outlineLevel="0" collapsed="false">
      <c r="A138" s="31" t="n">
        <v>136</v>
      </c>
      <c r="B138" s="31" t="n">
        <f aca="false">ROUNDUP(A138/12,0)</f>
        <v>12</v>
      </c>
      <c r="C138" s="31" t="n">
        <f aca="false">MOD(A138-1,12)+1</f>
        <v>4</v>
      </c>
      <c r="D138" s="32" t="n">
        <f aca="false">E138</f>
        <v>50430</v>
      </c>
      <c r="E138" s="32" t="n">
        <f aca="false">EDATE(Premissas!$B$5,A138-1)</f>
        <v>50430</v>
      </c>
      <c r="F138" s="33" t="n">
        <f aca="false">INDEX(Premissas!$B$19:$B$30,C138)*(1-Premissas!$B$10)^(B138-1)</f>
        <v>380758.1943513</v>
      </c>
      <c r="G138" s="34" t="n">
        <f aca="false">Premissas!$B$15*(1+Premissas!$B$8)^(B138-1)</f>
        <v>360418.480712608</v>
      </c>
      <c r="H138" s="35" t="n">
        <f aca="false">INDEX(Premissas!$D$19:$D$30,C138)*(1+Premissas!$B$9)^(B138-1)*(1-Premissas!$B$10)^(B138-1)</f>
        <v>121169.207170783</v>
      </c>
      <c r="I138" s="35" t="n">
        <f aca="false">G138+H138</f>
        <v>481587.687883391</v>
      </c>
    </row>
    <row r="139" customFormat="false" ht="15" hidden="false" customHeight="true" outlineLevel="0" collapsed="false">
      <c r="A139" s="31" t="n">
        <v>137</v>
      </c>
      <c r="B139" s="31" t="n">
        <f aca="false">ROUNDUP(A139/12,0)</f>
        <v>12</v>
      </c>
      <c r="C139" s="31" t="n">
        <f aca="false">MOD(A139-1,12)+1</f>
        <v>5</v>
      </c>
      <c r="D139" s="32" t="n">
        <f aca="false">E139</f>
        <v>50461</v>
      </c>
      <c r="E139" s="32" t="n">
        <f aca="false">EDATE(Premissas!$B$5,A139-1)</f>
        <v>50461</v>
      </c>
      <c r="F139" s="33" t="n">
        <f aca="false">INDEX(Premissas!$B$19:$B$30,C139)*(1-Premissas!$B$10)^(B139-1)</f>
        <v>374234.025878066</v>
      </c>
      <c r="G139" s="34" t="n">
        <f aca="false">Premissas!$B$15*(1+Premissas!$B$8)^(B139-1)</f>
        <v>360418.480712608</v>
      </c>
      <c r="H139" s="35" t="n">
        <f aca="false">INDEX(Premissas!$D$19:$D$30,C139)*(1+Premissas!$B$9)^(B139-1)*(1-Premissas!$B$10)^(B139-1)</f>
        <v>113546.22662399</v>
      </c>
      <c r="I139" s="35" t="n">
        <f aca="false">G139+H139</f>
        <v>473964.707336598</v>
      </c>
    </row>
    <row r="140" customFormat="false" ht="15" hidden="false" customHeight="true" outlineLevel="0" collapsed="false">
      <c r="A140" s="31" t="n">
        <v>138</v>
      </c>
      <c r="B140" s="31" t="n">
        <f aca="false">ROUNDUP(A140/12,0)</f>
        <v>12</v>
      </c>
      <c r="C140" s="31" t="n">
        <f aca="false">MOD(A140-1,12)+1</f>
        <v>6</v>
      </c>
      <c r="D140" s="32" t="n">
        <f aca="false">E140</f>
        <v>50489</v>
      </c>
      <c r="E140" s="32" t="n">
        <f aca="false">EDATE(Premissas!$B$5,A140-1)</f>
        <v>50489</v>
      </c>
      <c r="F140" s="33" t="n">
        <f aca="false">INDEX(Premissas!$B$19:$B$30,C140)*(1-Premissas!$B$10)^(B140-1)</f>
        <v>353513.592353051</v>
      </c>
      <c r="G140" s="34" t="n">
        <f aca="false">Premissas!$B$15*(1+Premissas!$B$8)^(B140-1)</f>
        <v>360418.480712608</v>
      </c>
      <c r="H140" s="35" t="n">
        <f aca="false">INDEX(Premissas!$D$19:$D$30,C140)*(1+Premissas!$B$9)^(B140-1)*(1-Premissas!$B$10)^(B140-1)</f>
        <v>89335.993906884</v>
      </c>
      <c r="I140" s="35" t="n">
        <f aca="false">G140+H140</f>
        <v>449754.474619492</v>
      </c>
    </row>
    <row r="141" customFormat="false" ht="15" hidden="false" customHeight="true" outlineLevel="0" collapsed="false">
      <c r="A141" s="31" t="n">
        <v>139</v>
      </c>
      <c r="B141" s="31" t="n">
        <f aca="false">ROUNDUP(A141/12,0)</f>
        <v>12</v>
      </c>
      <c r="C141" s="31" t="n">
        <f aca="false">MOD(A141-1,12)+1</f>
        <v>7</v>
      </c>
      <c r="D141" s="32" t="n">
        <f aca="false">E141</f>
        <v>50520</v>
      </c>
      <c r="E141" s="32" t="n">
        <f aca="false">EDATE(Premissas!$B$5,A141-1)</f>
        <v>50520</v>
      </c>
      <c r="F141" s="33" t="n">
        <f aca="false">INDEX(Premissas!$B$19:$B$30,C141)*(1-Premissas!$B$10)^(B141-1)</f>
        <v>388764.354096522</v>
      </c>
      <c r="G141" s="34" t="n">
        <f aca="false">Premissas!$B$15*(1+Premissas!$B$8)^(B141-1)</f>
        <v>360418.480712608</v>
      </c>
      <c r="H141" s="35" t="n">
        <f aca="false">INDEX(Premissas!$D$19:$D$30,C141)*(1+Premissas!$B$9)^(B141-1)*(1-Premissas!$B$10)^(B141-1)</f>
        <v>130523.801166213</v>
      </c>
      <c r="I141" s="35" t="n">
        <f aca="false">G141+H141</f>
        <v>490942.281878821</v>
      </c>
    </row>
    <row r="142" customFormat="false" ht="15" hidden="false" customHeight="true" outlineLevel="0" collapsed="false">
      <c r="A142" s="31" t="n">
        <v>140</v>
      </c>
      <c r="B142" s="31" t="n">
        <f aca="false">ROUNDUP(A142/12,0)</f>
        <v>12</v>
      </c>
      <c r="C142" s="31" t="n">
        <f aca="false">MOD(A142-1,12)+1</f>
        <v>8</v>
      </c>
      <c r="D142" s="32" t="n">
        <f aca="false">E142</f>
        <v>50550</v>
      </c>
      <c r="E142" s="32" t="n">
        <f aca="false">EDATE(Premissas!$B$5,A142-1)</f>
        <v>50550</v>
      </c>
      <c r="F142" s="33" t="n">
        <f aca="false">INDEX(Premissas!$B$19:$B$30,C142)*(1-Premissas!$B$10)^(B142-1)</f>
        <v>432394.139289661</v>
      </c>
      <c r="G142" s="34" t="n">
        <f aca="false">Premissas!$B$15*(1+Premissas!$B$8)^(B142-1)</f>
        <v>360418.480712608</v>
      </c>
      <c r="H142" s="35" t="n">
        <f aca="false">INDEX(Premissas!$D$19:$D$30,C142)*(1+Premissas!$B$9)^(B142-1)*(1-Premissas!$B$10)^(B142-1)</f>
        <v>181501.845242448</v>
      </c>
      <c r="I142" s="35" t="n">
        <f aca="false">G142+H142</f>
        <v>541920.325955056</v>
      </c>
    </row>
    <row r="143" customFormat="false" ht="15" hidden="false" customHeight="true" outlineLevel="0" collapsed="false">
      <c r="A143" s="31" t="n">
        <v>141</v>
      </c>
      <c r="B143" s="31" t="n">
        <f aca="false">ROUNDUP(A143/12,0)</f>
        <v>12</v>
      </c>
      <c r="C143" s="31" t="n">
        <f aca="false">MOD(A143-1,12)+1</f>
        <v>9</v>
      </c>
      <c r="D143" s="32" t="n">
        <f aca="false">E143</f>
        <v>50581</v>
      </c>
      <c r="E143" s="32" t="n">
        <f aca="false">EDATE(Premissas!$B$5,A143-1)</f>
        <v>50581</v>
      </c>
      <c r="F143" s="33" t="n">
        <f aca="false">INDEX(Premissas!$B$19:$B$30,C143)*(1-Premissas!$B$10)^(B143-1)</f>
        <v>416578.661551819</v>
      </c>
      <c r="G143" s="34" t="n">
        <f aca="false">Premissas!$B$15*(1+Premissas!$B$8)^(B143-1)</f>
        <v>360418.480712608</v>
      </c>
      <c r="H143" s="35" t="n">
        <f aca="false">INDEX(Premissas!$D$19:$D$30,C143)*(1+Premissas!$B$9)^(B143-1)*(1-Premissas!$B$10)^(B143-1)</f>
        <v>163022.674719023</v>
      </c>
      <c r="I143" s="35" t="n">
        <f aca="false">G143+H143</f>
        <v>523441.155431632</v>
      </c>
    </row>
    <row r="144" customFormat="false" ht="15" hidden="false" customHeight="true" outlineLevel="0" collapsed="false">
      <c r="A144" s="31" t="n">
        <v>142</v>
      </c>
      <c r="B144" s="31" t="n">
        <f aca="false">ROUNDUP(A144/12,0)</f>
        <v>12</v>
      </c>
      <c r="C144" s="31" t="n">
        <f aca="false">MOD(A144-1,12)+1</f>
        <v>10</v>
      </c>
      <c r="D144" s="32" t="n">
        <f aca="false">E144</f>
        <v>50611</v>
      </c>
      <c r="E144" s="32" t="n">
        <f aca="false">EDATE(Premissas!$B$5,A144-1)</f>
        <v>50611</v>
      </c>
      <c r="F144" s="33" t="n">
        <f aca="false">INDEX(Premissas!$B$19:$B$30,C144)*(1-Premissas!$B$10)^(B144-1)</f>
        <v>396814.046152415</v>
      </c>
      <c r="G144" s="34" t="n">
        <f aca="false">Premissas!$B$15*(1+Premissas!$B$8)^(B144-1)</f>
        <v>360418.480712608</v>
      </c>
      <c r="H144" s="35" t="n">
        <f aca="false">INDEX(Premissas!$D$19:$D$30,C144)*(1+Premissas!$B$9)^(B144-1)*(1-Premissas!$B$10)^(B144-1)</f>
        <v>139929.251180408</v>
      </c>
      <c r="I144" s="35" t="n">
        <f aca="false">G144+H144</f>
        <v>500347.731893016</v>
      </c>
    </row>
    <row r="145" customFormat="false" ht="15" hidden="false" customHeight="true" outlineLevel="0" collapsed="false">
      <c r="A145" s="31" t="n">
        <v>143</v>
      </c>
      <c r="B145" s="31" t="n">
        <f aca="false">ROUNDUP(A145/12,0)</f>
        <v>12</v>
      </c>
      <c r="C145" s="31" t="n">
        <f aca="false">MOD(A145-1,12)+1</f>
        <v>11</v>
      </c>
      <c r="D145" s="32" t="n">
        <f aca="false">E145</f>
        <v>50642</v>
      </c>
      <c r="E145" s="32" t="n">
        <f aca="false">EDATE(Premissas!$B$5,A145-1)</f>
        <v>50642</v>
      </c>
      <c r="F145" s="33" t="n">
        <f aca="false">INDEX(Premissas!$B$19:$B$30,C145)*(1-Premissas!$B$10)^(B145-1)</f>
        <v>337277.933181772</v>
      </c>
      <c r="G145" s="34" t="n">
        <f aca="false">Premissas!$B$15*(1+Premissas!$B$8)^(B145-1)</f>
        <v>360418.480712608</v>
      </c>
      <c r="H145" s="35" t="n">
        <f aca="false">INDEX(Premissas!$D$19:$D$30,C145)*(1+Premissas!$B$9)^(B145-1)*(1-Premissas!$B$10)^(B145-1)</f>
        <v>70365.8734276337</v>
      </c>
      <c r="I145" s="35" t="n">
        <f aca="false">G145+H145</f>
        <v>430784.354140242</v>
      </c>
    </row>
    <row r="146" customFormat="false" ht="15" hidden="false" customHeight="true" outlineLevel="0" collapsed="false">
      <c r="A146" s="31" t="n">
        <v>144</v>
      </c>
      <c r="B146" s="31" t="n">
        <f aca="false">ROUNDUP(A146/12,0)</f>
        <v>12</v>
      </c>
      <c r="C146" s="31" t="n">
        <f aca="false">MOD(A146-1,12)+1</f>
        <v>12</v>
      </c>
      <c r="D146" s="32" t="n">
        <f aca="false">E146</f>
        <v>50673</v>
      </c>
      <c r="E146" s="32" t="n">
        <f aca="false">EDATE(Premissas!$B$5,A146-1)</f>
        <v>50673</v>
      </c>
      <c r="F146" s="33" t="n">
        <f aca="false">INDEX(Premissas!$B$19:$B$30,C146)*(1-Premissas!$B$10)^(B146-1)</f>
        <v>380572.708853657</v>
      </c>
      <c r="G146" s="34" t="n">
        <f aca="false">Premissas!$B$15*(1+Premissas!$B$8)^(B146-1)</f>
        <v>360418.480712608</v>
      </c>
      <c r="H146" s="35" t="n">
        <f aca="false">INDEX(Premissas!$D$19:$D$30,C146)*(1+Premissas!$B$9)^(B146-1)*(1-Premissas!$B$10)^(B146-1)</f>
        <v>120952.494492471</v>
      </c>
      <c r="I146" s="35" t="n">
        <f aca="false">G146+H146</f>
        <v>481370.975205079</v>
      </c>
    </row>
    <row r="147" customFormat="false" ht="15" hidden="false" customHeight="true" outlineLevel="0" collapsed="false">
      <c r="A147" s="28" t="n">
        <v>145</v>
      </c>
      <c r="B147" s="28" t="n">
        <f aca="false">ROUNDUP(A147/12,0)</f>
        <v>13</v>
      </c>
      <c r="C147" s="28" t="n">
        <f aca="false">MOD(A147-1,12)+1</f>
        <v>1</v>
      </c>
      <c r="D147" s="29" t="n">
        <f aca="false">E147</f>
        <v>50703</v>
      </c>
      <c r="E147" s="29" t="n">
        <f aca="false">EDATE(Premissas!$B$5,A147-1)</f>
        <v>50703</v>
      </c>
      <c r="F147" s="30" t="n">
        <f aca="false">INDEX(Premissas!$B$19:$B$30,C147)*(1-Premissas!$B$10)^(B147-1)</f>
        <v>386969.308729532</v>
      </c>
      <c r="G147" s="17" t="n">
        <f aca="false">Premissas!$B$15*(1+Premissas!$B$8)^(B147-1)</f>
        <v>380241.497151801</v>
      </c>
      <c r="H147" s="19" t="n">
        <f aca="false">INDEX(Premissas!$D$19:$D$30,C147)*(1+Premissas!$B$9)^(B147-1)*(1-Premissas!$B$10)^(B147-1)</f>
        <v>136547.269888893</v>
      </c>
      <c r="I147" s="19" t="n">
        <f aca="false">G147+H147</f>
        <v>516788.767040694</v>
      </c>
    </row>
    <row r="148" customFormat="false" ht="15" hidden="false" customHeight="true" outlineLevel="0" collapsed="false">
      <c r="A148" s="28" t="n">
        <v>146</v>
      </c>
      <c r="B148" s="28" t="n">
        <f aca="false">ROUNDUP(A148/12,0)</f>
        <v>13</v>
      </c>
      <c r="C148" s="28" t="n">
        <f aca="false">MOD(A148-1,12)+1</f>
        <v>2</v>
      </c>
      <c r="D148" s="29" t="n">
        <f aca="false">E148</f>
        <v>50734</v>
      </c>
      <c r="E148" s="29" t="n">
        <f aca="false">EDATE(Premissas!$B$5,A148-1)</f>
        <v>50734</v>
      </c>
      <c r="F148" s="30" t="n">
        <f aca="false">INDEX(Premissas!$B$19:$B$30,C148)*(1-Premissas!$B$10)^(B148-1)</f>
        <v>395133.178465479</v>
      </c>
      <c r="G148" s="17" t="n">
        <f aca="false">Premissas!$B$15*(1+Premissas!$B$8)^(B148-1)</f>
        <v>380241.497151801</v>
      </c>
      <c r="H148" s="19" t="n">
        <f aca="false">INDEX(Premissas!$D$19:$D$30,C148)*(1+Premissas!$B$9)^(B148-1)*(1-Premissas!$B$10)^(B148-1)</f>
        <v>146563.058680549</v>
      </c>
      <c r="I148" s="19" t="n">
        <f aca="false">G148+H148</f>
        <v>526804.55583235</v>
      </c>
    </row>
    <row r="149" customFormat="false" ht="15" hidden="false" customHeight="true" outlineLevel="0" collapsed="false">
      <c r="A149" s="28" t="n">
        <v>147</v>
      </c>
      <c r="B149" s="28" t="n">
        <f aca="false">ROUNDUP(A149/12,0)</f>
        <v>13</v>
      </c>
      <c r="C149" s="28" t="n">
        <f aca="false">MOD(A149-1,12)+1</f>
        <v>3</v>
      </c>
      <c r="D149" s="29" t="n">
        <f aca="false">E149</f>
        <v>50764</v>
      </c>
      <c r="E149" s="29" t="n">
        <f aca="false">EDATE(Premissas!$B$5,A149-1)</f>
        <v>50764</v>
      </c>
      <c r="F149" s="30" t="n">
        <f aca="false">INDEX(Premissas!$B$19:$B$30,C149)*(1-Premissas!$B$10)^(B149-1)</f>
        <v>378758.357853238</v>
      </c>
      <c r="G149" s="17" t="n">
        <f aca="false">Premissas!$B$15*(1+Premissas!$B$8)^(B149-1)</f>
        <v>380241.497151801</v>
      </c>
      <c r="H149" s="19" t="n">
        <f aca="false">INDEX(Premissas!$D$19:$D$30,C149)*(1+Premissas!$B$9)^(B149-1)*(1-Premissas!$B$10)^(B149-1)</f>
        <v>126473.698968627</v>
      </c>
      <c r="I149" s="19" t="n">
        <f aca="false">G149+H149</f>
        <v>506715.196120428</v>
      </c>
    </row>
    <row r="150" customFormat="false" ht="15" hidden="false" customHeight="true" outlineLevel="0" collapsed="false">
      <c r="A150" s="28" t="n">
        <v>148</v>
      </c>
      <c r="B150" s="28" t="n">
        <f aca="false">ROUNDUP(A150/12,0)</f>
        <v>13</v>
      </c>
      <c r="C150" s="28" t="n">
        <f aca="false">MOD(A150-1,12)+1</f>
        <v>4</v>
      </c>
      <c r="D150" s="29" t="n">
        <f aca="false">E150</f>
        <v>50795</v>
      </c>
      <c r="E150" s="29" t="n">
        <f aca="false">EDATE(Premissas!$B$5,A150-1)</f>
        <v>50795</v>
      </c>
      <c r="F150" s="30" t="n">
        <f aca="false">INDEX(Premissas!$B$19:$B$30,C150)*(1-Premissas!$B$10)^(B150-1)</f>
        <v>378854.403379544</v>
      </c>
      <c r="G150" s="17" t="n">
        <f aca="false">Premissas!$B$15*(1+Premissas!$B$8)^(B150-1)</f>
        <v>380241.497151801</v>
      </c>
      <c r="H150" s="19" t="n">
        <f aca="false">INDEX(Premissas!$D$19:$D$30,C150)*(1+Premissas!$B$9)^(B150-1)*(1-Premissas!$B$10)^(B150-1)</f>
        <v>126591.529191675</v>
      </c>
      <c r="I150" s="19" t="n">
        <f aca="false">G150+H150</f>
        <v>506833.026343477</v>
      </c>
    </row>
    <row r="151" customFormat="false" ht="15" hidden="false" customHeight="true" outlineLevel="0" collapsed="false">
      <c r="A151" s="28" t="n">
        <v>149</v>
      </c>
      <c r="B151" s="28" t="n">
        <f aca="false">ROUNDUP(A151/12,0)</f>
        <v>13</v>
      </c>
      <c r="C151" s="28" t="n">
        <f aca="false">MOD(A151-1,12)+1</f>
        <v>5</v>
      </c>
      <c r="D151" s="29" t="n">
        <f aca="false">E151</f>
        <v>50826</v>
      </c>
      <c r="E151" s="29" t="n">
        <f aca="false">EDATE(Premissas!$B$5,A151-1)</f>
        <v>50826</v>
      </c>
      <c r="F151" s="30" t="n">
        <f aca="false">INDEX(Premissas!$B$19:$B$30,C151)*(1-Premissas!$B$10)^(B151-1)</f>
        <v>372362.855748676</v>
      </c>
      <c r="G151" s="17" t="n">
        <f aca="false">Premissas!$B$15*(1+Premissas!$B$8)^(B151-1)</f>
        <v>380241.497151801</v>
      </c>
      <c r="H151" s="19" t="n">
        <f aca="false">INDEX(Premissas!$D$19:$D$30,C151)*(1+Premissas!$B$9)^(B151-1)*(1-Premissas!$B$10)^(B151-1)</f>
        <v>118627.420265414</v>
      </c>
      <c r="I151" s="19" t="n">
        <f aca="false">G151+H151</f>
        <v>498868.917417215</v>
      </c>
    </row>
    <row r="152" customFormat="false" ht="15" hidden="false" customHeight="true" outlineLevel="0" collapsed="false">
      <c r="A152" s="28" t="n">
        <v>150</v>
      </c>
      <c r="B152" s="28" t="n">
        <f aca="false">ROUNDUP(A152/12,0)</f>
        <v>13</v>
      </c>
      <c r="C152" s="28" t="n">
        <f aca="false">MOD(A152-1,12)+1</f>
        <v>6</v>
      </c>
      <c r="D152" s="29" t="n">
        <f aca="false">E152</f>
        <v>50854</v>
      </c>
      <c r="E152" s="29" t="n">
        <f aca="false">EDATE(Premissas!$B$5,A152-1)</f>
        <v>50854</v>
      </c>
      <c r="F152" s="30" t="n">
        <f aca="false">INDEX(Premissas!$B$19:$B$30,C152)*(1-Premissas!$B$10)^(B152-1)</f>
        <v>351746.024391286</v>
      </c>
      <c r="G152" s="17" t="n">
        <f aca="false">Premissas!$B$15*(1+Premissas!$B$8)^(B152-1)</f>
        <v>380241.497151801</v>
      </c>
      <c r="H152" s="19" t="n">
        <f aca="false">INDEX(Premissas!$D$19:$D$30,C152)*(1+Premissas!$B$9)^(B152-1)*(1-Premissas!$B$10)^(B152-1)</f>
        <v>93333.779634217</v>
      </c>
      <c r="I152" s="19" t="n">
        <f aca="false">G152+H152</f>
        <v>473575.276786018</v>
      </c>
    </row>
    <row r="153" customFormat="false" ht="15" hidden="false" customHeight="true" outlineLevel="0" collapsed="false">
      <c r="A153" s="28" t="n">
        <v>151</v>
      </c>
      <c r="B153" s="28" t="n">
        <f aca="false">ROUNDUP(A153/12,0)</f>
        <v>13</v>
      </c>
      <c r="C153" s="28" t="n">
        <f aca="false">MOD(A153-1,12)+1</f>
        <v>7</v>
      </c>
      <c r="D153" s="29" t="n">
        <f aca="false">E153</f>
        <v>50885</v>
      </c>
      <c r="E153" s="29" t="n">
        <f aca="false">EDATE(Premissas!$B$5,A153-1)</f>
        <v>50885</v>
      </c>
      <c r="F153" s="30" t="n">
        <f aca="false">INDEX(Premissas!$B$19:$B$30,C153)*(1-Premissas!$B$10)^(B153-1)</f>
        <v>386820.532326039</v>
      </c>
      <c r="G153" s="17" t="n">
        <f aca="false">Premissas!$B$15*(1+Premissas!$B$8)^(B153-1)</f>
        <v>380241.497151801</v>
      </c>
      <c r="H153" s="19" t="n">
        <f aca="false">INDEX(Premissas!$D$19:$D$30,C153)*(1+Premissas!$B$9)^(B153-1)*(1-Premissas!$B$10)^(B153-1)</f>
        <v>136364.741268401</v>
      </c>
      <c r="I153" s="19" t="n">
        <f aca="false">G153+H153</f>
        <v>516606.238420202</v>
      </c>
    </row>
    <row r="154" customFormat="false" ht="15" hidden="false" customHeight="true" outlineLevel="0" collapsed="false">
      <c r="A154" s="28" t="n">
        <v>152</v>
      </c>
      <c r="B154" s="28" t="n">
        <f aca="false">ROUNDUP(A154/12,0)</f>
        <v>13</v>
      </c>
      <c r="C154" s="28" t="n">
        <f aca="false">MOD(A154-1,12)+1</f>
        <v>8</v>
      </c>
      <c r="D154" s="29" t="n">
        <f aca="false">E154</f>
        <v>50915</v>
      </c>
      <c r="E154" s="29" t="n">
        <f aca="false">EDATE(Premissas!$B$5,A154-1)</f>
        <v>50915</v>
      </c>
      <c r="F154" s="30" t="n">
        <f aca="false">INDEX(Premissas!$B$19:$B$30,C154)*(1-Premissas!$B$10)^(B154-1)</f>
        <v>430232.168593213</v>
      </c>
      <c r="G154" s="17" t="n">
        <f aca="false">Premissas!$B$15*(1+Premissas!$B$8)^(B154-1)</f>
        <v>380241.497151801</v>
      </c>
      <c r="H154" s="19" t="n">
        <f aca="false">INDEX(Premissas!$D$19:$D$30,C154)*(1+Premissas!$B$9)^(B154-1)*(1-Premissas!$B$10)^(B154-1)</f>
        <v>189624.052817048</v>
      </c>
      <c r="I154" s="19" t="n">
        <f aca="false">G154+H154</f>
        <v>569865.549968849</v>
      </c>
    </row>
    <row r="155" customFormat="false" ht="15" hidden="false" customHeight="true" outlineLevel="0" collapsed="false">
      <c r="A155" s="28" t="n">
        <v>153</v>
      </c>
      <c r="B155" s="28" t="n">
        <f aca="false">ROUNDUP(A155/12,0)</f>
        <v>13</v>
      </c>
      <c r="C155" s="28" t="n">
        <f aca="false">MOD(A155-1,12)+1</f>
        <v>9</v>
      </c>
      <c r="D155" s="29" t="n">
        <f aca="false">E155</f>
        <v>50946</v>
      </c>
      <c r="E155" s="29" t="n">
        <f aca="false">EDATE(Premissas!$B$5,A155-1)</f>
        <v>50946</v>
      </c>
      <c r="F155" s="30" t="n">
        <f aca="false">INDEX(Premissas!$B$19:$B$30,C155)*(1-Premissas!$B$10)^(B155-1)</f>
        <v>414495.76824406</v>
      </c>
      <c r="G155" s="17" t="n">
        <f aca="false">Premissas!$B$15*(1+Premissas!$B$8)^(B155-1)</f>
        <v>380241.497151801</v>
      </c>
      <c r="H155" s="19" t="n">
        <f aca="false">INDEX(Premissas!$D$19:$D$30,C155)*(1+Premissas!$B$9)^(B155-1)*(1-Premissas!$B$10)^(B155-1)</f>
        <v>170317.9394127</v>
      </c>
      <c r="I155" s="19" t="n">
        <f aca="false">G155+H155</f>
        <v>550559.436564501</v>
      </c>
    </row>
    <row r="156" customFormat="false" ht="15" hidden="false" customHeight="true" outlineLevel="0" collapsed="false">
      <c r="A156" s="28" t="n">
        <v>154</v>
      </c>
      <c r="B156" s="28" t="n">
        <f aca="false">ROUNDUP(A156/12,0)</f>
        <v>13</v>
      </c>
      <c r="C156" s="28" t="n">
        <f aca="false">MOD(A156-1,12)+1</f>
        <v>10</v>
      </c>
      <c r="D156" s="29" t="n">
        <f aca="false">E156</f>
        <v>50976</v>
      </c>
      <c r="E156" s="29" t="n">
        <f aca="false">EDATE(Premissas!$B$5,A156-1)</f>
        <v>50976</v>
      </c>
      <c r="F156" s="30" t="n">
        <f aca="false">INDEX(Premissas!$B$19:$B$30,C156)*(1-Premissas!$B$10)^(B156-1)</f>
        <v>394829.975921653</v>
      </c>
      <c r="G156" s="17" t="n">
        <f aca="false">Premissas!$B$15*(1+Premissas!$B$8)^(B156-1)</f>
        <v>380241.497151801</v>
      </c>
      <c r="H156" s="19" t="n">
        <f aca="false">INDEX(Premissas!$D$19:$D$30,C156)*(1+Premissas!$B$9)^(B156-1)*(1-Premissas!$B$10)^(B156-1)</f>
        <v>146191.085170732</v>
      </c>
      <c r="I156" s="19" t="n">
        <f aca="false">G156+H156</f>
        <v>526432.582322533</v>
      </c>
    </row>
    <row r="157" customFormat="false" ht="15" hidden="false" customHeight="true" outlineLevel="0" collapsed="false">
      <c r="A157" s="28" t="n">
        <v>155</v>
      </c>
      <c r="B157" s="28" t="n">
        <f aca="false">ROUNDUP(A157/12,0)</f>
        <v>13</v>
      </c>
      <c r="C157" s="28" t="n">
        <f aca="false">MOD(A157-1,12)+1</f>
        <v>11</v>
      </c>
      <c r="D157" s="29" t="n">
        <f aca="false">E157</f>
        <v>51007</v>
      </c>
      <c r="E157" s="29" t="n">
        <f aca="false">EDATE(Premissas!$B$5,A157-1)</f>
        <v>51007</v>
      </c>
      <c r="F157" s="30" t="n">
        <f aca="false">INDEX(Premissas!$B$19:$B$30,C157)*(1-Premissas!$B$10)^(B157-1)</f>
        <v>335591.543515863</v>
      </c>
      <c r="G157" s="17" t="n">
        <f aca="false">Premissas!$B$15*(1+Premissas!$B$8)^(B157-1)</f>
        <v>380241.497151801</v>
      </c>
      <c r="H157" s="19" t="n">
        <f aca="false">INDEX(Premissas!$D$19:$D$30,C157)*(1+Premissas!$B$9)^(B157-1)*(1-Premissas!$B$10)^(B157-1)</f>
        <v>73514.7462635203</v>
      </c>
      <c r="I157" s="19" t="n">
        <f aca="false">G157+H157</f>
        <v>453756.243415322</v>
      </c>
    </row>
    <row r="158" customFormat="false" ht="15" hidden="false" customHeight="true" outlineLevel="0" collapsed="false">
      <c r="A158" s="28" t="n">
        <v>156</v>
      </c>
      <c r="B158" s="28" t="n">
        <f aca="false">ROUNDUP(A158/12,0)</f>
        <v>13</v>
      </c>
      <c r="C158" s="28" t="n">
        <f aca="false">MOD(A158-1,12)+1</f>
        <v>12</v>
      </c>
      <c r="D158" s="29" t="n">
        <f aca="false">E158</f>
        <v>51038</v>
      </c>
      <c r="E158" s="29" t="n">
        <f aca="false">EDATE(Premissas!$B$5,A158-1)</f>
        <v>51038</v>
      </c>
      <c r="F158" s="30" t="n">
        <f aca="false">INDEX(Premissas!$B$19:$B$30,C158)*(1-Premissas!$B$10)^(B158-1)</f>
        <v>378669.845309389</v>
      </c>
      <c r="G158" s="17" t="n">
        <f aca="false">Premissas!$B$15*(1+Premissas!$B$8)^(B158-1)</f>
        <v>380241.497151801</v>
      </c>
      <c r="H158" s="19" t="n">
        <f aca="false">INDEX(Premissas!$D$19:$D$30,C158)*(1+Premissas!$B$9)^(B158-1)*(1-Premissas!$B$10)^(B158-1)</f>
        <v>126365.118621009</v>
      </c>
      <c r="I158" s="19" t="n">
        <f aca="false">G158+H158</f>
        <v>506606.615772811</v>
      </c>
    </row>
    <row r="159" customFormat="false" ht="15" hidden="false" customHeight="true" outlineLevel="0" collapsed="false">
      <c r="A159" s="31" t="n">
        <v>157</v>
      </c>
      <c r="B159" s="31" t="n">
        <f aca="false">ROUNDUP(A159/12,0)</f>
        <v>14</v>
      </c>
      <c r="C159" s="31" t="n">
        <f aca="false">MOD(A159-1,12)+1</f>
        <v>1</v>
      </c>
      <c r="D159" s="32" t="n">
        <f aca="false">E159</f>
        <v>51068</v>
      </c>
      <c r="E159" s="32" t="n">
        <f aca="false">EDATE(Premissas!$B$5,A159-1)</f>
        <v>51068</v>
      </c>
      <c r="F159" s="33" t="n">
        <f aca="false">INDEX(Premissas!$B$19:$B$30,C159)*(1-Premissas!$B$10)^(B159-1)</f>
        <v>385034.462185884</v>
      </c>
      <c r="G159" s="34" t="n">
        <f aca="false">Premissas!$B$15*(1+Premissas!$B$8)^(B159-1)</f>
        <v>401154.779495151</v>
      </c>
      <c r="H159" s="35" t="n">
        <f aca="false">INDEX(Premissas!$D$19:$D$30,C159)*(1+Premissas!$B$9)^(B159-1)*(1-Premissas!$B$10)^(B159-1)</f>
        <v>142657.760216421</v>
      </c>
      <c r="I159" s="35" t="n">
        <f aca="false">G159+H159</f>
        <v>543812.539711571</v>
      </c>
    </row>
    <row r="160" customFormat="false" ht="15" hidden="false" customHeight="true" outlineLevel="0" collapsed="false">
      <c r="A160" s="31" t="n">
        <v>158</v>
      </c>
      <c r="B160" s="31" t="n">
        <f aca="false">ROUNDUP(A160/12,0)</f>
        <v>14</v>
      </c>
      <c r="C160" s="31" t="n">
        <f aca="false">MOD(A160-1,12)+1</f>
        <v>2</v>
      </c>
      <c r="D160" s="32" t="n">
        <f aca="false">E160</f>
        <v>51099</v>
      </c>
      <c r="E160" s="32" t="n">
        <f aca="false">EDATE(Premissas!$B$5,A160-1)</f>
        <v>51099</v>
      </c>
      <c r="F160" s="33" t="n">
        <f aca="false">INDEX(Premissas!$B$19:$B$30,C160)*(1-Premissas!$B$10)^(B160-1)</f>
        <v>393157.512573152</v>
      </c>
      <c r="G160" s="34" t="n">
        <f aca="false">Premissas!$B$15*(1+Premissas!$B$8)^(B160-1)</f>
        <v>401154.779495151</v>
      </c>
      <c r="H160" s="35" t="n">
        <f aca="false">INDEX(Premissas!$D$19:$D$30,C160)*(1+Premissas!$B$9)^(B160-1)*(1-Premissas!$B$10)^(B160-1)</f>
        <v>153121.755556503</v>
      </c>
      <c r="I160" s="35" t="n">
        <f aca="false">G160+H160</f>
        <v>554276.535051654</v>
      </c>
    </row>
    <row r="161" customFormat="false" ht="15" hidden="false" customHeight="true" outlineLevel="0" collapsed="false">
      <c r="A161" s="31" t="n">
        <v>159</v>
      </c>
      <c r="B161" s="31" t="n">
        <f aca="false">ROUNDUP(A161/12,0)</f>
        <v>14</v>
      </c>
      <c r="C161" s="31" t="n">
        <f aca="false">MOD(A161-1,12)+1</f>
        <v>3</v>
      </c>
      <c r="D161" s="32" t="n">
        <f aca="false">E161</f>
        <v>51129</v>
      </c>
      <c r="E161" s="32" t="n">
        <f aca="false">EDATE(Premissas!$B$5,A161-1)</f>
        <v>51129</v>
      </c>
      <c r="F161" s="33" t="n">
        <f aca="false">INDEX(Premissas!$B$19:$B$30,C161)*(1-Premissas!$B$10)^(B161-1)</f>
        <v>376864.566063972</v>
      </c>
      <c r="G161" s="34" t="n">
        <f aca="false">Premissas!$B$15*(1+Premissas!$B$8)^(B161-1)</f>
        <v>401154.779495151</v>
      </c>
      <c r="H161" s="35" t="n">
        <f aca="false">INDEX(Premissas!$D$19:$D$30,C161)*(1+Premissas!$B$9)^(B161-1)*(1-Premissas!$B$10)^(B161-1)</f>
        <v>132133.396997473</v>
      </c>
      <c r="I161" s="35" t="n">
        <f aca="false">G161+H161</f>
        <v>533288.176492623</v>
      </c>
    </row>
    <row r="162" customFormat="false" ht="15" hidden="false" customHeight="true" outlineLevel="0" collapsed="false">
      <c r="A162" s="31" t="n">
        <v>160</v>
      </c>
      <c r="B162" s="31" t="n">
        <f aca="false">ROUNDUP(A162/12,0)</f>
        <v>14</v>
      </c>
      <c r="C162" s="31" t="n">
        <f aca="false">MOD(A162-1,12)+1</f>
        <v>4</v>
      </c>
      <c r="D162" s="32" t="n">
        <f aca="false">E162</f>
        <v>51160</v>
      </c>
      <c r="E162" s="32" t="n">
        <f aca="false">EDATE(Premissas!$B$5,A162-1)</f>
        <v>51160</v>
      </c>
      <c r="F162" s="33" t="n">
        <f aca="false">INDEX(Premissas!$B$19:$B$30,C162)*(1-Premissas!$B$10)^(B162-1)</f>
        <v>376960.131362646</v>
      </c>
      <c r="G162" s="34" t="n">
        <f aca="false">Premissas!$B$15*(1+Premissas!$B$8)^(B162-1)</f>
        <v>401154.779495151</v>
      </c>
      <c r="H162" s="35" t="n">
        <f aca="false">INDEX(Premissas!$D$19:$D$30,C162)*(1+Premissas!$B$9)^(B162-1)*(1-Premissas!$B$10)^(B162-1)</f>
        <v>132256.500123003</v>
      </c>
      <c r="I162" s="35" t="n">
        <f aca="false">G162+H162</f>
        <v>533411.279618153</v>
      </c>
    </row>
    <row r="163" customFormat="false" ht="15" hidden="false" customHeight="true" outlineLevel="0" collapsed="false">
      <c r="A163" s="31" t="n">
        <v>161</v>
      </c>
      <c r="B163" s="31" t="n">
        <f aca="false">ROUNDUP(A163/12,0)</f>
        <v>14</v>
      </c>
      <c r="C163" s="31" t="n">
        <f aca="false">MOD(A163-1,12)+1</f>
        <v>5</v>
      </c>
      <c r="D163" s="32" t="n">
        <f aca="false">E163</f>
        <v>51191</v>
      </c>
      <c r="E163" s="32" t="n">
        <f aca="false">EDATE(Premissas!$B$5,A163-1)</f>
        <v>51191</v>
      </c>
      <c r="F163" s="33" t="n">
        <f aca="false">INDEX(Premissas!$B$19:$B$30,C163)*(1-Premissas!$B$10)^(B163-1)</f>
        <v>370501.041469933</v>
      </c>
      <c r="G163" s="34" t="n">
        <f aca="false">Premissas!$B$15*(1+Premissas!$B$8)^(B163-1)</f>
        <v>401154.779495151</v>
      </c>
      <c r="H163" s="35" t="n">
        <f aca="false">INDEX(Premissas!$D$19:$D$30,C163)*(1+Premissas!$B$9)^(B163-1)*(1-Premissas!$B$10)^(B163-1)</f>
        <v>123935.997322291</v>
      </c>
      <c r="I163" s="35" t="n">
        <f aca="false">G163+H163</f>
        <v>525090.776817442</v>
      </c>
    </row>
    <row r="164" customFormat="false" ht="15" hidden="false" customHeight="true" outlineLevel="0" collapsed="false">
      <c r="A164" s="31" t="n">
        <v>162</v>
      </c>
      <c r="B164" s="31" t="n">
        <f aca="false">ROUNDUP(A164/12,0)</f>
        <v>14</v>
      </c>
      <c r="C164" s="31" t="n">
        <f aca="false">MOD(A164-1,12)+1</f>
        <v>6</v>
      </c>
      <c r="D164" s="32" t="n">
        <f aca="false">E164</f>
        <v>51220</v>
      </c>
      <c r="E164" s="32" t="n">
        <f aca="false">EDATE(Premissas!$B$5,A164-1)</f>
        <v>51220</v>
      </c>
      <c r="F164" s="33" t="n">
        <f aca="false">INDEX(Premissas!$B$19:$B$30,C164)*(1-Premissas!$B$10)^(B164-1)</f>
        <v>349987.294269329</v>
      </c>
      <c r="G164" s="34" t="n">
        <f aca="false">Premissas!$B$15*(1+Premissas!$B$8)^(B164-1)</f>
        <v>401154.779495151</v>
      </c>
      <c r="H164" s="35" t="n">
        <f aca="false">INDEX(Premissas!$D$19:$D$30,C164)*(1+Premissas!$B$9)^(B164-1)*(1-Premissas!$B$10)^(B164-1)</f>
        <v>97510.4662728483</v>
      </c>
      <c r="I164" s="35" t="n">
        <f aca="false">G164+H164</f>
        <v>498665.245767999</v>
      </c>
    </row>
    <row r="165" customFormat="false" ht="15" hidden="false" customHeight="true" outlineLevel="0" collapsed="false">
      <c r="A165" s="31" t="n">
        <v>163</v>
      </c>
      <c r="B165" s="31" t="n">
        <f aca="false">ROUNDUP(A165/12,0)</f>
        <v>14</v>
      </c>
      <c r="C165" s="31" t="n">
        <f aca="false">MOD(A165-1,12)+1</f>
        <v>7</v>
      </c>
      <c r="D165" s="32" t="n">
        <f aca="false">E165</f>
        <v>51251</v>
      </c>
      <c r="E165" s="32" t="n">
        <f aca="false">EDATE(Premissas!$B$5,A165-1)</f>
        <v>51251</v>
      </c>
      <c r="F165" s="33" t="n">
        <f aca="false">INDEX(Premissas!$B$19:$B$30,C165)*(1-Premissas!$B$10)^(B165-1)</f>
        <v>384886.429664409</v>
      </c>
      <c r="G165" s="34" t="n">
        <f aca="false">Premissas!$B$15*(1+Premissas!$B$8)^(B165-1)</f>
        <v>401154.779495151</v>
      </c>
      <c r="H165" s="35" t="n">
        <f aca="false">INDEX(Premissas!$D$19:$D$30,C165)*(1+Premissas!$B$9)^(B165-1)*(1-Premissas!$B$10)^(B165-1)</f>
        <v>142467.063440162</v>
      </c>
      <c r="I165" s="35" t="n">
        <f aca="false">G165+H165</f>
        <v>543621.842935312</v>
      </c>
    </row>
    <row r="166" customFormat="false" ht="15" hidden="false" customHeight="true" outlineLevel="0" collapsed="false">
      <c r="A166" s="31" t="n">
        <v>164</v>
      </c>
      <c r="B166" s="31" t="n">
        <f aca="false">ROUNDUP(A166/12,0)</f>
        <v>14</v>
      </c>
      <c r="C166" s="31" t="n">
        <f aca="false">MOD(A166-1,12)+1</f>
        <v>8</v>
      </c>
      <c r="D166" s="32" t="n">
        <f aca="false">E166</f>
        <v>51281</v>
      </c>
      <c r="E166" s="32" t="n">
        <f aca="false">EDATE(Premissas!$B$5,A166-1)</f>
        <v>51281</v>
      </c>
      <c r="F166" s="33" t="n">
        <f aca="false">INDEX(Premissas!$B$19:$B$30,C166)*(1-Premissas!$B$10)^(B166-1)</f>
        <v>428081.007750247</v>
      </c>
      <c r="G166" s="34" t="n">
        <f aca="false">Premissas!$B$15*(1+Premissas!$B$8)^(B166-1)</f>
        <v>401154.779495151</v>
      </c>
      <c r="H166" s="35" t="n">
        <f aca="false">INDEX(Premissas!$D$19:$D$30,C166)*(1+Premissas!$B$9)^(B166-1)*(1-Premissas!$B$10)^(B166-1)</f>
        <v>198109.729180611</v>
      </c>
      <c r="I166" s="35" t="n">
        <f aca="false">G166+H166</f>
        <v>599264.508675761</v>
      </c>
    </row>
    <row r="167" customFormat="false" ht="15" hidden="false" customHeight="true" outlineLevel="0" collapsed="false">
      <c r="A167" s="31" t="n">
        <v>165</v>
      </c>
      <c r="B167" s="31" t="n">
        <f aca="false">ROUNDUP(A167/12,0)</f>
        <v>14</v>
      </c>
      <c r="C167" s="31" t="n">
        <f aca="false">MOD(A167-1,12)+1</f>
        <v>9</v>
      </c>
      <c r="D167" s="32" t="n">
        <f aca="false">E167</f>
        <v>51312</v>
      </c>
      <c r="E167" s="32" t="n">
        <f aca="false">EDATE(Premissas!$B$5,A167-1)</f>
        <v>51312</v>
      </c>
      <c r="F167" s="33" t="n">
        <f aca="false">INDEX(Premissas!$B$19:$B$30,C167)*(1-Premissas!$B$10)^(B167-1)</f>
        <v>412423.28940284</v>
      </c>
      <c r="G167" s="34" t="n">
        <f aca="false">Premissas!$B$15*(1+Premissas!$B$8)^(B167-1)</f>
        <v>401154.779495151</v>
      </c>
      <c r="H167" s="35" t="n">
        <f aca="false">INDEX(Premissas!$D$19:$D$30,C167)*(1+Premissas!$B$9)^(B167-1)*(1-Premissas!$B$10)^(B167-1)</f>
        <v>177939.667201418</v>
      </c>
      <c r="I167" s="35" t="n">
        <f aca="false">G167+H167</f>
        <v>579094.446696569</v>
      </c>
    </row>
    <row r="168" customFormat="false" ht="15" hidden="false" customHeight="true" outlineLevel="0" collapsed="false">
      <c r="A168" s="31" t="n">
        <v>166</v>
      </c>
      <c r="B168" s="31" t="n">
        <f aca="false">ROUNDUP(A168/12,0)</f>
        <v>14</v>
      </c>
      <c r="C168" s="31" t="n">
        <f aca="false">MOD(A168-1,12)+1</f>
        <v>10</v>
      </c>
      <c r="D168" s="32" t="n">
        <f aca="false">E168</f>
        <v>51342</v>
      </c>
      <c r="E168" s="32" t="n">
        <f aca="false">EDATE(Premissas!$B$5,A168-1)</f>
        <v>51342</v>
      </c>
      <c r="F168" s="33" t="n">
        <f aca="false">INDEX(Premissas!$B$19:$B$30,C168)*(1-Premissas!$B$10)^(B168-1)</f>
        <v>392855.826042045</v>
      </c>
      <c r="G168" s="34" t="n">
        <f aca="false">Premissas!$B$15*(1+Premissas!$B$8)^(B168-1)</f>
        <v>401154.779495151</v>
      </c>
      <c r="H168" s="35" t="n">
        <f aca="false">INDEX(Premissas!$D$19:$D$30,C168)*(1+Premissas!$B$9)^(B168-1)*(1-Premissas!$B$10)^(B168-1)</f>
        <v>152733.136232122</v>
      </c>
      <c r="I168" s="35" t="n">
        <f aca="false">G168+H168</f>
        <v>553887.915727272</v>
      </c>
    </row>
    <row r="169" customFormat="false" ht="15" hidden="false" customHeight="true" outlineLevel="0" collapsed="false">
      <c r="A169" s="31" t="n">
        <v>167</v>
      </c>
      <c r="B169" s="31" t="n">
        <f aca="false">ROUNDUP(A169/12,0)</f>
        <v>14</v>
      </c>
      <c r="C169" s="31" t="n">
        <f aca="false">MOD(A169-1,12)+1</f>
        <v>11</v>
      </c>
      <c r="D169" s="32" t="n">
        <f aca="false">E169</f>
        <v>51373</v>
      </c>
      <c r="E169" s="32" t="n">
        <f aca="false">EDATE(Premissas!$B$5,A169-1)</f>
        <v>51373</v>
      </c>
      <c r="F169" s="33" t="n">
        <f aca="false">INDEX(Premissas!$B$19:$B$30,C169)*(1-Premissas!$B$10)^(B169-1)</f>
        <v>333913.585798283</v>
      </c>
      <c r="G169" s="34" t="n">
        <f aca="false">Premissas!$B$15*(1+Premissas!$B$8)^(B169-1)</f>
        <v>401154.779495151</v>
      </c>
      <c r="H169" s="35" t="n">
        <f aca="false">INDEX(Premissas!$D$19:$D$30,C169)*(1+Premissas!$B$9)^(B169-1)*(1-Premissas!$B$10)^(B169-1)</f>
        <v>76804.5311588128</v>
      </c>
      <c r="I169" s="35" t="n">
        <f aca="false">G169+H169</f>
        <v>477959.310653963</v>
      </c>
    </row>
    <row r="170" customFormat="false" ht="15" hidden="false" customHeight="true" outlineLevel="0" collapsed="false">
      <c r="A170" s="31" t="n">
        <v>168</v>
      </c>
      <c r="B170" s="31" t="n">
        <f aca="false">ROUNDUP(A170/12,0)</f>
        <v>14</v>
      </c>
      <c r="C170" s="31" t="n">
        <f aca="false">MOD(A170-1,12)+1</f>
        <v>12</v>
      </c>
      <c r="D170" s="32" t="n">
        <f aca="false">E170</f>
        <v>51404</v>
      </c>
      <c r="E170" s="32" t="n">
        <f aca="false">EDATE(Premissas!$B$5,A170-1)</f>
        <v>51404</v>
      </c>
      <c r="F170" s="33" t="n">
        <f aca="false">INDEX(Premissas!$B$19:$B$30,C170)*(1-Premissas!$B$10)^(B170-1)</f>
        <v>376776.496082842</v>
      </c>
      <c r="G170" s="34" t="n">
        <f aca="false">Premissas!$B$15*(1+Premissas!$B$8)^(B170-1)</f>
        <v>401154.779495151</v>
      </c>
      <c r="H170" s="35" t="n">
        <f aca="false">INDEX(Premissas!$D$19:$D$30,C170)*(1+Premissas!$B$9)^(B170-1)*(1-Premissas!$B$10)^(B170-1)</f>
        <v>132019.9576793</v>
      </c>
      <c r="I170" s="35" t="n">
        <f aca="false">G170+H170</f>
        <v>533174.73717445</v>
      </c>
    </row>
    <row r="171" customFormat="false" ht="15" hidden="false" customHeight="true" outlineLevel="0" collapsed="false">
      <c r="A171" s="28" t="n">
        <v>169</v>
      </c>
      <c r="B171" s="28" t="n">
        <f aca="false">ROUNDUP(A171/12,0)</f>
        <v>15</v>
      </c>
      <c r="C171" s="28" t="n">
        <f aca="false">MOD(A171-1,12)+1</f>
        <v>1</v>
      </c>
      <c r="D171" s="29" t="n">
        <f aca="false">E171</f>
        <v>51434</v>
      </c>
      <c r="E171" s="29" t="n">
        <f aca="false">EDATE(Premissas!$B$5,A171-1)</f>
        <v>51434</v>
      </c>
      <c r="F171" s="30" t="n">
        <f aca="false">INDEX(Premissas!$B$19:$B$30,C171)*(1-Premissas!$B$10)^(B171-1)</f>
        <v>383109.289874955</v>
      </c>
      <c r="G171" s="17" t="n">
        <f aca="false">Premissas!$B$15*(1+Premissas!$B$8)^(B171-1)</f>
        <v>423218.292367384</v>
      </c>
      <c r="H171" s="19" t="n">
        <f aca="false">INDEX(Premissas!$D$19:$D$30,C171)*(1+Premissas!$B$9)^(B171-1)*(1-Premissas!$B$10)^(B171-1)</f>
        <v>149041.694986106</v>
      </c>
      <c r="I171" s="19" t="n">
        <f aca="false">G171+H171</f>
        <v>572259.987353489</v>
      </c>
    </row>
    <row r="172" customFormat="false" ht="15" hidden="false" customHeight="true" outlineLevel="0" collapsed="false">
      <c r="A172" s="28" t="n">
        <v>170</v>
      </c>
      <c r="B172" s="28" t="n">
        <f aca="false">ROUNDUP(A172/12,0)</f>
        <v>15</v>
      </c>
      <c r="C172" s="28" t="n">
        <f aca="false">MOD(A172-1,12)+1</f>
        <v>2</v>
      </c>
      <c r="D172" s="29" t="n">
        <f aca="false">E172</f>
        <v>51465</v>
      </c>
      <c r="E172" s="29" t="n">
        <f aca="false">EDATE(Premissas!$B$5,A172-1)</f>
        <v>51465</v>
      </c>
      <c r="F172" s="30" t="n">
        <f aca="false">INDEX(Premissas!$B$19:$B$30,C172)*(1-Premissas!$B$10)^(B172-1)</f>
        <v>391191.725010286</v>
      </c>
      <c r="G172" s="17" t="n">
        <f aca="false">Premissas!$B$15*(1+Premissas!$B$8)^(B172-1)</f>
        <v>423218.292367384</v>
      </c>
      <c r="H172" s="19" t="n">
        <f aca="false">INDEX(Premissas!$D$19:$D$30,C172)*(1+Premissas!$B$9)^(B172-1)*(1-Premissas!$B$10)^(B172-1)</f>
        <v>159973.954117657</v>
      </c>
      <c r="I172" s="19" t="n">
        <f aca="false">G172+H172</f>
        <v>583192.24648504</v>
      </c>
    </row>
    <row r="173" customFormat="false" ht="15" hidden="false" customHeight="true" outlineLevel="0" collapsed="false">
      <c r="A173" s="28" t="n">
        <v>171</v>
      </c>
      <c r="B173" s="28" t="n">
        <f aca="false">ROUNDUP(A173/12,0)</f>
        <v>15</v>
      </c>
      <c r="C173" s="28" t="n">
        <f aca="false">MOD(A173-1,12)+1</f>
        <v>3</v>
      </c>
      <c r="D173" s="29" t="n">
        <f aca="false">E173</f>
        <v>51495</v>
      </c>
      <c r="E173" s="29" t="n">
        <f aca="false">EDATE(Premissas!$B$5,A173-1)</f>
        <v>51495</v>
      </c>
      <c r="F173" s="30" t="n">
        <f aca="false">INDEX(Premissas!$B$19:$B$30,C173)*(1-Premissas!$B$10)^(B173-1)</f>
        <v>374980.243233653</v>
      </c>
      <c r="G173" s="17" t="n">
        <f aca="false">Premissas!$B$15*(1+Premissas!$B$8)^(B173-1)</f>
        <v>423218.292367384</v>
      </c>
      <c r="H173" s="19" t="n">
        <f aca="false">INDEX(Premissas!$D$19:$D$30,C173)*(1+Premissas!$B$9)^(B173-1)*(1-Premissas!$B$10)^(B173-1)</f>
        <v>138046.36651311</v>
      </c>
      <c r="I173" s="19" t="n">
        <f aca="false">G173+H173</f>
        <v>561264.658880493</v>
      </c>
    </row>
    <row r="174" customFormat="false" ht="15" hidden="false" customHeight="true" outlineLevel="0" collapsed="false">
      <c r="A174" s="28" t="n">
        <v>172</v>
      </c>
      <c r="B174" s="28" t="n">
        <f aca="false">ROUNDUP(A174/12,0)</f>
        <v>15</v>
      </c>
      <c r="C174" s="28" t="n">
        <f aca="false">MOD(A174-1,12)+1</f>
        <v>4</v>
      </c>
      <c r="D174" s="29" t="n">
        <f aca="false">E174</f>
        <v>51526</v>
      </c>
      <c r="E174" s="29" t="n">
        <f aca="false">EDATE(Premissas!$B$5,A174-1)</f>
        <v>51526</v>
      </c>
      <c r="F174" s="30" t="n">
        <f aca="false">INDEX(Premissas!$B$19:$B$30,C174)*(1-Premissas!$B$10)^(B174-1)</f>
        <v>375075.330705833</v>
      </c>
      <c r="G174" s="17" t="n">
        <f aca="false">Premissas!$B$15*(1+Premissas!$B$8)^(B174-1)</f>
        <v>423218.292367384</v>
      </c>
      <c r="H174" s="19" t="n">
        <f aca="false">INDEX(Premissas!$D$19:$D$30,C174)*(1+Premissas!$B$9)^(B174-1)*(1-Premissas!$B$10)^(B174-1)</f>
        <v>138174.978503507</v>
      </c>
      <c r="I174" s="19" t="n">
        <f aca="false">G174+H174</f>
        <v>561393.270870891</v>
      </c>
    </row>
    <row r="175" customFormat="false" ht="15" hidden="false" customHeight="true" outlineLevel="0" collapsed="false">
      <c r="A175" s="28" t="n">
        <v>173</v>
      </c>
      <c r="B175" s="28" t="n">
        <f aca="false">ROUNDUP(A175/12,0)</f>
        <v>15</v>
      </c>
      <c r="C175" s="28" t="n">
        <f aca="false">MOD(A175-1,12)+1</f>
        <v>5</v>
      </c>
      <c r="D175" s="29" t="n">
        <f aca="false">E175</f>
        <v>51557</v>
      </c>
      <c r="E175" s="29" t="n">
        <f aca="false">EDATE(Premissas!$B$5,A175-1)</f>
        <v>51557</v>
      </c>
      <c r="F175" s="30" t="n">
        <f aca="false">INDEX(Premissas!$B$19:$B$30,C175)*(1-Premissas!$B$10)^(B175-1)</f>
        <v>368648.536262583</v>
      </c>
      <c r="G175" s="17" t="n">
        <f aca="false">Premissas!$B$15*(1+Premissas!$B$8)^(B175-1)</f>
        <v>423218.292367384</v>
      </c>
      <c r="H175" s="19" t="n">
        <f aca="false">INDEX(Premissas!$D$19:$D$30,C175)*(1+Premissas!$B$9)^(B175-1)*(1-Premissas!$B$10)^(B175-1)</f>
        <v>129482.133202464</v>
      </c>
      <c r="I175" s="19" t="n">
        <f aca="false">G175+H175</f>
        <v>552700.425569847</v>
      </c>
    </row>
    <row r="176" customFormat="false" ht="15" hidden="false" customHeight="true" outlineLevel="0" collapsed="false">
      <c r="A176" s="28" t="n">
        <v>174</v>
      </c>
      <c r="B176" s="28" t="n">
        <f aca="false">ROUNDUP(A176/12,0)</f>
        <v>15</v>
      </c>
      <c r="C176" s="28" t="n">
        <f aca="false">MOD(A176-1,12)+1</f>
        <v>6</v>
      </c>
      <c r="D176" s="29" t="n">
        <f aca="false">E176</f>
        <v>51585</v>
      </c>
      <c r="E176" s="29" t="n">
        <f aca="false">EDATE(Premissas!$B$5,A176-1)</f>
        <v>51585</v>
      </c>
      <c r="F176" s="30" t="n">
        <f aca="false">INDEX(Premissas!$B$19:$B$30,C176)*(1-Premissas!$B$10)^(B176-1)</f>
        <v>348237.357797983</v>
      </c>
      <c r="G176" s="17" t="n">
        <f aca="false">Premissas!$B$15*(1+Premissas!$B$8)^(B176-1)</f>
        <v>423218.292367384</v>
      </c>
      <c r="H176" s="19" t="n">
        <f aca="false">INDEX(Premissas!$D$19:$D$30,C176)*(1+Premissas!$B$9)^(B176-1)*(1-Premissas!$B$10)^(B176-1)</f>
        <v>101874.059638558</v>
      </c>
      <c r="I176" s="19" t="n">
        <f aca="false">G176+H176</f>
        <v>525092.352005942</v>
      </c>
    </row>
    <row r="177" customFormat="false" ht="15" hidden="false" customHeight="true" outlineLevel="0" collapsed="false">
      <c r="A177" s="28" t="n">
        <v>175</v>
      </c>
      <c r="B177" s="28" t="n">
        <f aca="false">ROUNDUP(A177/12,0)</f>
        <v>15</v>
      </c>
      <c r="C177" s="28" t="n">
        <f aca="false">MOD(A177-1,12)+1</f>
        <v>7</v>
      </c>
      <c r="D177" s="29" t="n">
        <f aca="false">E177</f>
        <v>51616</v>
      </c>
      <c r="E177" s="29" t="n">
        <f aca="false">EDATE(Premissas!$B$5,A177-1)</f>
        <v>51616</v>
      </c>
      <c r="F177" s="30" t="n">
        <f aca="false">INDEX(Premissas!$B$19:$B$30,C177)*(1-Premissas!$B$10)^(B177-1)</f>
        <v>382961.997516087</v>
      </c>
      <c r="G177" s="17" t="n">
        <f aca="false">Premissas!$B$15*(1+Premissas!$B$8)^(B177-1)</f>
        <v>423218.292367384</v>
      </c>
      <c r="H177" s="19" t="n">
        <f aca="false">INDEX(Premissas!$D$19:$D$30,C177)*(1+Premissas!$B$9)^(B177-1)*(1-Premissas!$B$10)^(B177-1)</f>
        <v>148842.464529109</v>
      </c>
      <c r="I177" s="19" t="n">
        <f aca="false">G177+H177</f>
        <v>572060.756896493</v>
      </c>
    </row>
    <row r="178" customFormat="false" ht="15" hidden="false" customHeight="true" outlineLevel="0" collapsed="false">
      <c r="A178" s="28" t="n">
        <v>176</v>
      </c>
      <c r="B178" s="28" t="n">
        <f aca="false">ROUNDUP(A178/12,0)</f>
        <v>15</v>
      </c>
      <c r="C178" s="28" t="n">
        <f aca="false">MOD(A178-1,12)+1</f>
        <v>8</v>
      </c>
      <c r="D178" s="29" t="n">
        <f aca="false">E178</f>
        <v>51646</v>
      </c>
      <c r="E178" s="29" t="n">
        <f aca="false">EDATE(Premissas!$B$5,A178-1)</f>
        <v>51646</v>
      </c>
      <c r="F178" s="30" t="n">
        <f aca="false">INDEX(Premissas!$B$19:$B$30,C178)*(1-Premissas!$B$10)^(B178-1)</f>
        <v>425940.602711496</v>
      </c>
      <c r="G178" s="17" t="n">
        <f aca="false">Premissas!$B$15*(1+Premissas!$B$8)^(B178-1)</f>
        <v>423218.292367384</v>
      </c>
      <c r="H178" s="19" t="n">
        <f aca="false">INDEX(Premissas!$D$19:$D$30,C178)*(1+Premissas!$B$9)^(B178-1)*(1-Premissas!$B$10)^(B178-1)</f>
        <v>206975.139561443</v>
      </c>
      <c r="I178" s="19" t="n">
        <f aca="false">G178+H178</f>
        <v>630193.431928827</v>
      </c>
    </row>
    <row r="179" customFormat="false" ht="15" hidden="false" customHeight="true" outlineLevel="0" collapsed="false">
      <c r="A179" s="28" t="n">
        <v>177</v>
      </c>
      <c r="B179" s="28" t="n">
        <f aca="false">ROUNDUP(A179/12,0)</f>
        <v>15</v>
      </c>
      <c r="C179" s="28" t="n">
        <f aca="false">MOD(A179-1,12)+1</f>
        <v>9</v>
      </c>
      <c r="D179" s="29" t="n">
        <f aca="false">E179</f>
        <v>51677</v>
      </c>
      <c r="E179" s="29" t="n">
        <f aca="false">EDATE(Premissas!$B$5,A179-1)</f>
        <v>51677</v>
      </c>
      <c r="F179" s="30" t="n">
        <f aca="false">INDEX(Premissas!$B$19:$B$30,C179)*(1-Premissas!$B$10)^(B179-1)</f>
        <v>410361.172955825</v>
      </c>
      <c r="G179" s="17" t="n">
        <f aca="false">Premissas!$B$15*(1+Premissas!$B$8)^(B179-1)</f>
        <v>423218.292367384</v>
      </c>
      <c r="H179" s="19" t="n">
        <f aca="false">INDEX(Premissas!$D$19:$D$30,C179)*(1+Premissas!$B$9)^(B179-1)*(1-Premissas!$B$10)^(B179-1)</f>
        <v>185902.467308682</v>
      </c>
      <c r="I179" s="19" t="n">
        <f aca="false">G179+H179</f>
        <v>609120.759676065</v>
      </c>
    </row>
    <row r="180" customFormat="false" ht="15" hidden="false" customHeight="true" outlineLevel="0" collapsed="false">
      <c r="A180" s="28" t="n">
        <v>178</v>
      </c>
      <c r="B180" s="28" t="n">
        <f aca="false">ROUNDUP(A180/12,0)</f>
        <v>15</v>
      </c>
      <c r="C180" s="28" t="n">
        <f aca="false">MOD(A180-1,12)+1</f>
        <v>10</v>
      </c>
      <c r="D180" s="29" t="n">
        <f aca="false">E180</f>
        <v>51707</v>
      </c>
      <c r="E180" s="29" t="n">
        <f aca="false">EDATE(Premissas!$B$5,A180-1)</f>
        <v>51707</v>
      </c>
      <c r="F180" s="30" t="n">
        <f aca="false">INDEX(Premissas!$B$19:$B$30,C180)*(1-Premissas!$B$10)^(B180-1)</f>
        <v>390891.546911835</v>
      </c>
      <c r="G180" s="17" t="n">
        <f aca="false">Premissas!$B$15*(1+Premissas!$B$8)^(B180-1)</f>
        <v>423218.292367384</v>
      </c>
      <c r="H180" s="19" t="n">
        <f aca="false">INDEX(Premissas!$D$19:$D$30,C180)*(1+Premissas!$B$9)^(B180-1)*(1-Premissas!$B$10)^(B180-1)</f>
        <v>159567.944078509</v>
      </c>
      <c r="I180" s="19" t="n">
        <f aca="false">G180+H180</f>
        <v>582786.236445893</v>
      </c>
    </row>
    <row r="181" customFormat="false" ht="15" hidden="false" customHeight="true" outlineLevel="0" collapsed="false">
      <c r="A181" s="28" t="n">
        <v>179</v>
      </c>
      <c r="B181" s="28" t="n">
        <f aca="false">ROUNDUP(A181/12,0)</f>
        <v>15</v>
      </c>
      <c r="C181" s="28" t="n">
        <f aca="false">MOD(A181-1,12)+1</f>
        <v>11</v>
      </c>
      <c r="D181" s="29" t="n">
        <f aca="false">E181</f>
        <v>51738</v>
      </c>
      <c r="E181" s="29" t="n">
        <f aca="false">EDATE(Premissas!$B$5,A181-1)</f>
        <v>51738</v>
      </c>
      <c r="F181" s="30" t="n">
        <f aca="false">INDEX(Premissas!$B$19:$B$30,C181)*(1-Premissas!$B$10)^(B181-1)</f>
        <v>332244.017869292</v>
      </c>
      <c r="G181" s="17" t="n">
        <f aca="false">Premissas!$B$15*(1+Premissas!$B$8)^(B181-1)</f>
        <v>423218.292367384</v>
      </c>
      <c r="H181" s="19" t="n">
        <f aca="false">INDEX(Premissas!$D$19:$D$30,C181)*(1+Premissas!$B$9)^(B181-1)*(1-Premissas!$B$10)^(B181-1)</f>
        <v>80241.5339281697</v>
      </c>
      <c r="I181" s="19" t="n">
        <f aca="false">G181+H181</f>
        <v>503459.826295553</v>
      </c>
    </row>
    <row r="182" customFormat="false" ht="15" hidden="false" customHeight="true" outlineLevel="0" collapsed="false">
      <c r="A182" s="28" t="n">
        <v>180</v>
      </c>
      <c r="B182" s="28" t="n">
        <f aca="false">ROUNDUP(A182/12,0)</f>
        <v>15</v>
      </c>
      <c r="C182" s="28" t="n">
        <f aca="false">MOD(A182-1,12)+1</f>
        <v>12</v>
      </c>
      <c r="D182" s="29" t="n">
        <f aca="false">E182</f>
        <v>51769</v>
      </c>
      <c r="E182" s="29" t="n">
        <f aca="false">EDATE(Premissas!$B$5,A182-1)</f>
        <v>51769</v>
      </c>
      <c r="F182" s="30" t="n">
        <f aca="false">INDEX(Premissas!$B$19:$B$30,C182)*(1-Premissas!$B$10)^(B182-1)</f>
        <v>374892.613602427</v>
      </c>
      <c r="G182" s="17" t="n">
        <f aca="false">Premissas!$B$15*(1+Premissas!$B$8)^(B182-1)</f>
        <v>423218.292367384</v>
      </c>
      <c r="H182" s="19" t="n">
        <f aca="false">INDEX(Premissas!$D$19:$D$30,C182)*(1+Premissas!$B$9)^(B182-1)*(1-Premissas!$B$10)^(B182-1)</f>
        <v>137927.850785448</v>
      </c>
      <c r="I182" s="19" t="n">
        <f aca="false">G182+H182</f>
        <v>561146.143152832</v>
      </c>
    </row>
    <row r="183" customFormat="false" ht="15" hidden="false" customHeight="true" outlineLevel="0" collapsed="false">
      <c r="A183" s="31" t="n">
        <v>181</v>
      </c>
      <c r="B183" s="31" t="n">
        <f aca="false">ROUNDUP(A183/12,0)</f>
        <v>16</v>
      </c>
      <c r="C183" s="31" t="n">
        <f aca="false">MOD(A183-1,12)+1</f>
        <v>1</v>
      </c>
      <c r="D183" s="32" t="n">
        <f aca="false">E183</f>
        <v>51799</v>
      </c>
      <c r="E183" s="32" t="n">
        <f aca="false">EDATE(Premissas!$B$5,A183-1)</f>
        <v>51799</v>
      </c>
      <c r="F183" s="33" t="n">
        <f aca="false">INDEX(Premissas!$B$19:$B$30,C183)*(1-Premissas!$B$10)^(B183-1)</f>
        <v>381193.74342558</v>
      </c>
      <c r="G183" s="34" t="n">
        <f aca="false">Premissas!$B$15*(1+Premissas!$B$8)^(B183-1)</f>
        <v>446495.29844759</v>
      </c>
      <c r="H183" s="35" t="n">
        <f aca="false">INDEX(Premissas!$D$19:$D$30,C183)*(1+Premissas!$B$9)^(B183-1)*(1-Premissas!$B$10)^(B183-1)</f>
        <v>155711.310836734</v>
      </c>
      <c r="I183" s="35" t="n">
        <f aca="false">G183+H183</f>
        <v>602206.609284324</v>
      </c>
    </row>
    <row r="184" customFormat="false" ht="15" hidden="false" customHeight="true" outlineLevel="0" collapsed="false">
      <c r="A184" s="31" t="n">
        <v>182</v>
      </c>
      <c r="B184" s="31" t="n">
        <f aca="false">ROUNDUP(A184/12,0)</f>
        <v>16</v>
      </c>
      <c r="C184" s="31" t="n">
        <f aca="false">MOD(A184-1,12)+1</f>
        <v>2</v>
      </c>
      <c r="D184" s="32" t="n">
        <f aca="false">E184</f>
        <v>51830</v>
      </c>
      <c r="E184" s="32" t="n">
        <f aca="false">EDATE(Premissas!$B$5,A184-1)</f>
        <v>51830</v>
      </c>
      <c r="F184" s="33" t="n">
        <f aca="false">INDEX(Premissas!$B$19:$B$30,C184)*(1-Premissas!$B$10)^(B184-1)</f>
        <v>389235.766385235</v>
      </c>
      <c r="G184" s="34" t="n">
        <f aca="false">Premissas!$B$15*(1+Premissas!$B$8)^(B184-1)</f>
        <v>446495.29844759</v>
      </c>
      <c r="H184" s="35" t="n">
        <f aca="false">INDEX(Premissas!$D$19:$D$30,C184)*(1+Premissas!$B$9)^(B184-1)*(1-Premissas!$B$10)^(B184-1)</f>
        <v>167132.788564422</v>
      </c>
      <c r="I184" s="35" t="n">
        <f aca="false">G184+H184</f>
        <v>613628.087012012</v>
      </c>
    </row>
    <row r="185" customFormat="false" ht="15" hidden="false" customHeight="true" outlineLevel="0" collapsed="false">
      <c r="A185" s="31" t="n">
        <v>183</v>
      </c>
      <c r="B185" s="31" t="n">
        <f aca="false">ROUNDUP(A185/12,0)</f>
        <v>16</v>
      </c>
      <c r="C185" s="31" t="n">
        <f aca="false">MOD(A185-1,12)+1</f>
        <v>3</v>
      </c>
      <c r="D185" s="32" t="n">
        <f aca="false">E185</f>
        <v>51860</v>
      </c>
      <c r="E185" s="32" t="n">
        <f aca="false">EDATE(Premissas!$B$5,A185-1)</f>
        <v>51860</v>
      </c>
      <c r="F185" s="33" t="n">
        <f aca="false">INDEX(Premissas!$B$19:$B$30,C185)*(1-Premissas!$B$10)^(B185-1)</f>
        <v>373105.342017484</v>
      </c>
      <c r="G185" s="34" t="n">
        <f aca="false">Premissas!$B$15*(1+Premissas!$B$8)^(B185-1)</f>
        <v>446495.29844759</v>
      </c>
      <c r="H185" s="35" t="n">
        <f aca="false">INDEX(Premissas!$D$19:$D$30,C185)*(1+Premissas!$B$9)^(B185-1)*(1-Premissas!$B$10)^(B185-1)</f>
        <v>144223.941414571</v>
      </c>
      <c r="I185" s="35" t="n">
        <f aca="false">G185+H185</f>
        <v>590719.239862161</v>
      </c>
    </row>
    <row r="186" customFormat="false" ht="15" hidden="false" customHeight="true" outlineLevel="0" collapsed="false">
      <c r="A186" s="31" t="n">
        <v>184</v>
      </c>
      <c r="B186" s="31" t="n">
        <f aca="false">ROUNDUP(A186/12,0)</f>
        <v>16</v>
      </c>
      <c r="C186" s="31" t="n">
        <f aca="false">MOD(A186-1,12)+1</f>
        <v>4</v>
      </c>
      <c r="D186" s="32" t="n">
        <f aca="false">E186</f>
        <v>51891</v>
      </c>
      <c r="E186" s="32" t="n">
        <f aca="false">EDATE(Premissas!$B$5,A186-1)</f>
        <v>51891</v>
      </c>
      <c r="F186" s="33" t="n">
        <f aca="false">INDEX(Premissas!$B$19:$B$30,C186)*(1-Premissas!$B$10)^(B186-1)</f>
        <v>373199.954052304</v>
      </c>
      <c r="G186" s="34" t="n">
        <f aca="false">Premissas!$B$15*(1+Premissas!$B$8)^(B186-1)</f>
        <v>446495.29844759</v>
      </c>
      <c r="H186" s="35" t="n">
        <f aca="false">INDEX(Premissas!$D$19:$D$30,C186)*(1+Premissas!$B$9)^(B186-1)*(1-Premissas!$B$10)^(B186-1)</f>
        <v>144358.308791539</v>
      </c>
      <c r="I186" s="35" t="n">
        <f aca="false">G186+H186</f>
        <v>590853.607239129</v>
      </c>
    </row>
    <row r="187" customFormat="false" ht="15" hidden="false" customHeight="true" outlineLevel="0" collapsed="false">
      <c r="A187" s="31" t="n">
        <v>185</v>
      </c>
      <c r="B187" s="31" t="n">
        <f aca="false">ROUNDUP(A187/12,0)</f>
        <v>16</v>
      </c>
      <c r="C187" s="31" t="n">
        <f aca="false">MOD(A187-1,12)+1</f>
        <v>5</v>
      </c>
      <c r="D187" s="32" t="n">
        <f aca="false">E187</f>
        <v>51922</v>
      </c>
      <c r="E187" s="32" t="n">
        <f aca="false">EDATE(Premissas!$B$5,A187-1)</f>
        <v>51922</v>
      </c>
      <c r="F187" s="33" t="n">
        <f aca="false">INDEX(Premissas!$B$19:$B$30,C187)*(1-Premissas!$B$10)^(B187-1)</f>
        <v>366805.29358127</v>
      </c>
      <c r="G187" s="34" t="n">
        <f aca="false">Premissas!$B$15*(1+Premissas!$B$8)^(B187-1)</f>
        <v>446495.29844759</v>
      </c>
      <c r="H187" s="35" t="n">
        <f aca="false">INDEX(Premissas!$D$19:$D$30,C187)*(1+Premissas!$B$9)^(B187-1)*(1-Premissas!$B$10)^(B187-1)</f>
        <v>135276.458663274</v>
      </c>
      <c r="I187" s="35" t="n">
        <f aca="false">G187+H187</f>
        <v>581771.757110864</v>
      </c>
    </row>
    <row r="188" customFormat="false" ht="15" hidden="false" customHeight="true" outlineLevel="0" collapsed="false">
      <c r="A188" s="31" t="n">
        <v>186</v>
      </c>
      <c r="B188" s="31" t="n">
        <f aca="false">ROUNDUP(A188/12,0)</f>
        <v>16</v>
      </c>
      <c r="C188" s="31" t="n">
        <f aca="false">MOD(A188-1,12)+1</f>
        <v>6</v>
      </c>
      <c r="D188" s="32" t="n">
        <f aca="false">E188</f>
        <v>51950</v>
      </c>
      <c r="E188" s="32" t="n">
        <f aca="false">EDATE(Premissas!$B$5,A188-1)</f>
        <v>51950</v>
      </c>
      <c r="F188" s="33" t="n">
        <f aca="false">INDEX(Premissas!$B$19:$B$30,C188)*(1-Premissas!$B$10)^(B188-1)</f>
        <v>346496.171008993</v>
      </c>
      <c r="G188" s="34" t="n">
        <f aca="false">Premissas!$B$15*(1+Premissas!$B$8)^(B188-1)</f>
        <v>446495.29844759</v>
      </c>
      <c r="H188" s="35" t="n">
        <f aca="false">INDEX(Premissas!$D$19:$D$30,C188)*(1+Premissas!$B$9)^(B188-1)*(1-Premissas!$B$10)^(B188-1)</f>
        <v>106432.923807384</v>
      </c>
      <c r="I188" s="35" t="n">
        <f aca="false">G188+H188</f>
        <v>552928.222254974</v>
      </c>
    </row>
    <row r="189" customFormat="false" ht="15" hidden="false" customHeight="true" outlineLevel="0" collapsed="false">
      <c r="A189" s="31" t="n">
        <v>187</v>
      </c>
      <c r="B189" s="31" t="n">
        <f aca="false">ROUNDUP(A189/12,0)</f>
        <v>16</v>
      </c>
      <c r="C189" s="31" t="n">
        <f aca="false">MOD(A189-1,12)+1</f>
        <v>7</v>
      </c>
      <c r="D189" s="32" t="n">
        <f aca="false">E189</f>
        <v>51981</v>
      </c>
      <c r="E189" s="32" t="n">
        <f aca="false">EDATE(Premissas!$B$5,A189-1)</f>
        <v>51981</v>
      </c>
      <c r="F189" s="33" t="n">
        <f aca="false">INDEX(Premissas!$B$19:$B$30,C189)*(1-Premissas!$B$10)^(B189-1)</f>
        <v>381047.187528507</v>
      </c>
      <c r="G189" s="34" t="n">
        <f aca="false">Premissas!$B$15*(1+Premissas!$B$8)^(B189-1)</f>
        <v>446495.29844759</v>
      </c>
      <c r="H189" s="35" t="n">
        <f aca="false">INDEX(Premissas!$D$19:$D$30,C189)*(1+Premissas!$B$9)^(B189-1)*(1-Premissas!$B$10)^(B189-1)</f>
        <v>155503.164816787</v>
      </c>
      <c r="I189" s="35" t="n">
        <f aca="false">G189+H189</f>
        <v>601998.463264376</v>
      </c>
    </row>
    <row r="190" customFormat="false" ht="15" hidden="false" customHeight="true" outlineLevel="0" collapsed="false">
      <c r="A190" s="31" t="n">
        <v>188</v>
      </c>
      <c r="B190" s="31" t="n">
        <f aca="false">ROUNDUP(A190/12,0)</f>
        <v>16</v>
      </c>
      <c r="C190" s="31" t="n">
        <f aca="false">MOD(A190-1,12)+1</f>
        <v>8</v>
      </c>
      <c r="D190" s="32" t="n">
        <f aca="false">E190</f>
        <v>52011</v>
      </c>
      <c r="E190" s="32" t="n">
        <f aca="false">EDATE(Premissas!$B$5,A190-1)</f>
        <v>52011</v>
      </c>
      <c r="F190" s="33" t="n">
        <f aca="false">INDEX(Premissas!$B$19:$B$30,C190)*(1-Premissas!$B$10)^(B190-1)</f>
        <v>423810.899697938</v>
      </c>
      <c r="G190" s="34" t="n">
        <f aca="false">Premissas!$B$15*(1+Premissas!$B$8)^(B190-1)</f>
        <v>446495.29844759</v>
      </c>
      <c r="H190" s="35" t="n">
        <f aca="false">INDEX(Premissas!$D$19:$D$30,C190)*(1+Premissas!$B$9)^(B190-1)*(1-Premissas!$B$10)^(B190-1)</f>
        <v>216237.277056818</v>
      </c>
      <c r="I190" s="35" t="n">
        <f aca="false">G190+H190</f>
        <v>662732.575504408</v>
      </c>
    </row>
    <row r="191" customFormat="false" ht="15" hidden="false" customHeight="true" outlineLevel="0" collapsed="false">
      <c r="A191" s="31" t="n">
        <v>189</v>
      </c>
      <c r="B191" s="31" t="n">
        <f aca="false">ROUNDUP(A191/12,0)</f>
        <v>16</v>
      </c>
      <c r="C191" s="31" t="n">
        <f aca="false">MOD(A191-1,12)+1</f>
        <v>9</v>
      </c>
      <c r="D191" s="32" t="n">
        <f aca="false">E191</f>
        <v>52042</v>
      </c>
      <c r="E191" s="32" t="n">
        <f aca="false">EDATE(Premissas!$B$5,A191-1)</f>
        <v>52042</v>
      </c>
      <c r="F191" s="33" t="n">
        <f aca="false">INDEX(Premissas!$B$19:$B$30,C191)*(1-Premissas!$B$10)^(B191-1)</f>
        <v>408309.367091046</v>
      </c>
      <c r="G191" s="34" t="n">
        <f aca="false">Premissas!$B$15*(1+Premissas!$B$8)^(B191-1)</f>
        <v>446495.29844759</v>
      </c>
      <c r="H191" s="35" t="n">
        <f aca="false">INDEX(Premissas!$D$19:$D$30,C191)*(1+Premissas!$B$9)^(B191-1)*(1-Premissas!$B$10)^(B191-1)</f>
        <v>194221.602720745</v>
      </c>
      <c r="I191" s="35" t="n">
        <f aca="false">G191+H191</f>
        <v>640716.901168335</v>
      </c>
    </row>
    <row r="192" customFormat="false" ht="15" hidden="false" customHeight="true" outlineLevel="0" collapsed="false">
      <c r="A192" s="31" t="n">
        <v>190</v>
      </c>
      <c r="B192" s="31" t="n">
        <f aca="false">ROUNDUP(A192/12,0)</f>
        <v>16</v>
      </c>
      <c r="C192" s="31" t="n">
        <f aca="false">MOD(A192-1,12)+1</f>
        <v>10</v>
      </c>
      <c r="D192" s="32" t="n">
        <f aca="false">E192</f>
        <v>52072</v>
      </c>
      <c r="E192" s="32" t="n">
        <f aca="false">EDATE(Premissas!$B$5,A192-1)</f>
        <v>52072</v>
      </c>
      <c r="F192" s="33" t="n">
        <f aca="false">INDEX(Premissas!$B$19:$B$30,C192)*(1-Premissas!$B$10)^(B192-1)</f>
        <v>388937.089177275</v>
      </c>
      <c r="G192" s="34" t="n">
        <f aca="false">Premissas!$B$15*(1+Premissas!$B$8)^(B192-1)</f>
        <v>446495.29844759</v>
      </c>
      <c r="H192" s="35" t="n">
        <f aca="false">INDEX(Premissas!$D$19:$D$30,C192)*(1+Premissas!$B$9)^(B192-1)*(1-Premissas!$B$10)^(B192-1)</f>
        <v>166708.609576023</v>
      </c>
      <c r="I192" s="35" t="n">
        <f aca="false">G192+H192</f>
        <v>613203.908023613</v>
      </c>
    </row>
    <row r="193" customFormat="false" ht="15" hidden="false" customHeight="true" outlineLevel="0" collapsed="false">
      <c r="A193" s="31" t="n">
        <v>191</v>
      </c>
      <c r="B193" s="31" t="n">
        <f aca="false">ROUNDUP(A193/12,0)</f>
        <v>16</v>
      </c>
      <c r="C193" s="31" t="n">
        <f aca="false">MOD(A193-1,12)+1</f>
        <v>11</v>
      </c>
      <c r="D193" s="32" t="n">
        <f aca="false">E193</f>
        <v>52103</v>
      </c>
      <c r="E193" s="32" t="n">
        <f aca="false">EDATE(Premissas!$B$5,A193-1)</f>
        <v>52103</v>
      </c>
      <c r="F193" s="33" t="n">
        <f aca="false">INDEX(Premissas!$B$19:$B$30,C193)*(1-Premissas!$B$10)^(B193-1)</f>
        <v>330582.797779946</v>
      </c>
      <c r="G193" s="34" t="n">
        <f aca="false">Premissas!$B$15*(1+Premissas!$B$8)^(B193-1)</f>
        <v>446495.29844759</v>
      </c>
      <c r="H193" s="35" t="n">
        <f aca="false">INDEX(Premissas!$D$19:$D$30,C193)*(1+Premissas!$B$9)^(B193-1)*(1-Premissas!$B$10)^(B193-1)</f>
        <v>83832.3425714553</v>
      </c>
      <c r="I193" s="35" t="n">
        <f aca="false">G193+H193</f>
        <v>530327.641019045</v>
      </c>
    </row>
    <row r="194" customFormat="false" ht="15" hidden="false" customHeight="true" outlineLevel="0" collapsed="false">
      <c r="A194" s="31" t="n">
        <v>192</v>
      </c>
      <c r="B194" s="31" t="n">
        <f aca="false">ROUNDUP(A194/12,0)</f>
        <v>16</v>
      </c>
      <c r="C194" s="31" t="n">
        <f aca="false">MOD(A194-1,12)+1</f>
        <v>12</v>
      </c>
      <c r="D194" s="32" t="n">
        <f aca="false">E194</f>
        <v>52134</v>
      </c>
      <c r="E194" s="32" t="n">
        <f aca="false">EDATE(Premissas!$B$5,A194-1)</f>
        <v>52134</v>
      </c>
      <c r="F194" s="33" t="n">
        <f aca="false">INDEX(Premissas!$B$19:$B$30,C194)*(1-Premissas!$B$10)^(B194-1)</f>
        <v>373018.150534415</v>
      </c>
      <c r="G194" s="34" t="n">
        <f aca="false">Premissas!$B$15*(1+Premissas!$B$8)^(B194-1)</f>
        <v>446495.29844759</v>
      </c>
      <c r="H194" s="35" t="n">
        <f aca="false">INDEX(Premissas!$D$19:$D$30,C194)*(1+Premissas!$B$9)^(B194-1)*(1-Premissas!$B$10)^(B194-1)</f>
        <v>144100.122108097</v>
      </c>
      <c r="I194" s="35" t="n">
        <f aca="false">G194+H194</f>
        <v>590595.420555687</v>
      </c>
    </row>
    <row r="195" customFormat="false" ht="15" hidden="false" customHeight="true" outlineLevel="0" collapsed="false">
      <c r="A195" s="28" t="n">
        <v>193</v>
      </c>
      <c r="B195" s="28" t="n">
        <f aca="false">ROUNDUP(A195/12,0)</f>
        <v>17</v>
      </c>
      <c r="C195" s="28" t="n">
        <f aca="false">MOD(A195-1,12)+1</f>
        <v>1</v>
      </c>
      <c r="D195" s="29" t="n">
        <f aca="false">E195</f>
        <v>52164</v>
      </c>
      <c r="E195" s="29" t="n">
        <f aca="false">EDATE(Premissas!$B$5,A195-1)</f>
        <v>52164</v>
      </c>
      <c r="F195" s="30" t="n">
        <f aca="false">INDEX(Premissas!$B$19:$B$30,C195)*(1-Premissas!$B$10)^(B195-1)</f>
        <v>379287.774708452</v>
      </c>
      <c r="G195" s="17" t="n">
        <f aca="false">Premissas!$B$15*(1+Premissas!$B$8)^(B195-1)</f>
        <v>471052.539862207</v>
      </c>
      <c r="H195" s="19" t="n">
        <f aca="false">INDEX(Premissas!$D$19:$D$30,C195)*(1+Premissas!$B$9)^(B195-1)*(1-Premissas!$B$10)^(B195-1)</f>
        <v>162679.391996678</v>
      </c>
      <c r="I195" s="19" t="n">
        <f aca="false">G195+H195</f>
        <v>633731.931858885</v>
      </c>
    </row>
    <row r="196" customFormat="false" ht="15" hidden="false" customHeight="true" outlineLevel="0" collapsed="false">
      <c r="A196" s="28" t="n">
        <v>194</v>
      </c>
      <c r="B196" s="28" t="n">
        <f aca="false">ROUNDUP(A196/12,0)</f>
        <v>17</v>
      </c>
      <c r="C196" s="28" t="n">
        <f aca="false">MOD(A196-1,12)+1</f>
        <v>2</v>
      </c>
      <c r="D196" s="29" t="n">
        <f aca="false">E196</f>
        <v>52195</v>
      </c>
      <c r="E196" s="29" t="n">
        <f aca="false">EDATE(Premissas!$B$5,A196-1)</f>
        <v>52195</v>
      </c>
      <c r="F196" s="30" t="n">
        <f aca="false">INDEX(Premissas!$B$19:$B$30,C196)*(1-Premissas!$B$10)^(B196-1)</f>
        <v>387289.587553309</v>
      </c>
      <c r="G196" s="17" t="n">
        <f aca="false">Premissas!$B$15*(1+Premissas!$B$8)^(B196-1)</f>
        <v>471052.539862207</v>
      </c>
      <c r="H196" s="19" t="n">
        <f aca="false">INDEX(Premissas!$D$19:$D$30,C196)*(1+Premissas!$B$9)^(B196-1)*(1-Premissas!$B$10)^(B196-1)</f>
        <v>174611.98085268</v>
      </c>
      <c r="I196" s="19" t="n">
        <f aca="false">G196+H196</f>
        <v>645664.520714887</v>
      </c>
    </row>
    <row r="197" customFormat="false" ht="15" hidden="false" customHeight="true" outlineLevel="0" collapsed="false">
      <c r="A197" s="28" t="n">
        <v>195</v>
      </c>
      <c r="B197" s="28" t="n">
        <f aca="false">ROUNDUP(A197/12,0)</f>
        <v>17</v>
      </c>
      <c r="C197" s="28" t="n">
        <f aca="false">MOD(A197-1,12)+1</f>
        <v>3</v>
      </c>
      <c r="D197" s="29" t="n">
        <f aca="false">E197</f>
        <v>52225</v>
      </c>
      <c r="E197" s="29" t="n">
        <f aca="false">EDATE(Premissas!$B$5,A197-1)</f>
        <v>52225</v>
      </c>
      <c r="F197" s="30" t="n">
        <f aca="false">INDEX(Premissas!$B$19:$B$30,C197)*(1-Premissas!$B$10)^(B197-1)</f>
        <v>371239.815307397</v>
      </c>
      <c r="G197" s="17" t="n">
        <f aca="false">Premissas!$B$15*(1+Premissas!$B$8)^(B197-1)</f>
        <v>471052.539862207</v>
      </c>
      <c r="H197" s="19" t="n">
        <f aca="false">INDEX(Premissas!$D$19:$D$30,C197)*(1+Premissas!$B$9)^(B197-1)*(1-Premissas!$B$10)^(B197-1)</f>
        <v>150677.962792873</v>
      </c>
      <c r="I197" s="19" t="n">
        <f aca="false">G197+H197</f>
        <v>621730.50265508</v>
      </c>
    </row>
    <row r="198" customFormat="false" ht="15" hidden="false" customHeight="true" outlineLevel="0" collapsed="false">
      <c r="A198" s="28" t="n">
        <v>196</v>
      </c>
      <c r="B198" s="28" t="n">
        <f aca="false">ROUNDUP(A198/12,0)</f>
        <v>17</v>
      </c>
      <c r="C198" s="28" t="n">
        <f aca="false">MOD(A198-1,12)+1</f>
        <v>4</v>
      </c>
      <c r="D198" s="29" t="n">
        <f aca="false">E198</f>
        <v>52256</v>
      </c>
      <c r="E198" s="29" t="n">
        <f aca="false">EDATE(Premissas!$B$5,A198-1)</f>
        <v>52256</v>
      </c>
      <c r="F198" s="30" t="n">
        <f aca="false">INDEX(Premissas!$B$19:$B$30,C198)*(1-Premissas!$B$10)^(B198-1)</f>
        <v>371333.954282042</v>
      </c>
      <c r="G198" s="17" t="n">
        <f aca="false">Premissas!$B$15*(1+Premissas!$B$8)^(B198-1)</f>
        <v>471052.539862207</v>
      </c>
      <c r="H198" s="19" t="n">
        <f aca="false">INDEX(Premissas!$D$19:$D$30,C198)*(1+Premissas!$B$9)^(B198-1)*(1-Premissas!$B$10)^(B198-1)</f>
        <v>150818.343109961</v>
      </c>
      <c r="I198" s="19" t="n">
        <f aca="false">G198+H198</f>
        <v>621870.882972168</v>
      </c>
    </row>
    <row r="199" customFormat="false" ht="15" hidden="false" customHeight="true" outlineLevel="0" collapsed="false">
      <c r="A199" s="28" t="n">
        <v>197</v>
      </c>
      <c r="B199" s="28" t="n">
        <f aca="false">ROUNDUP(A199/12,0)</f>
        <v>17</v>
      </c>
      <c r="C199" s="28" t="n">
        <f aca="false">MOD(A199-1,12)+1</f>
        <v>5</v>
      </c>
      <c r="D199" s="29" t="n">
        <f aca="false">E199</f>
        <v>52287</v>
      </c>
      <c r="E199" s="29" t="n">
        <f aca="false">EDATE(Premissas!$B$5,A199-1)</f>
        <v>52287</v>
      </c>
      <c r="F199" s="30" t="n">
        <f aca="false">INDEX(Premissas!$B$19:$B$30,C199)*(1-Premissas!$B$10)^(B199-1)</f>
        <v>364971.267113364</v>
      </c>
      <c r="G199" s="17" t="n">
        <f aca="false">Premissas!$B$15*(1+Premissas!$B$8)^(B199-1)</f>
        <v>471052.539862207</v>
      </c>
      <c r="H199" s="19" t="n">
        <f aca="false">INDEX(Premissas!$D$19:$D$30,C199)*(1+Premissas!$B$9)^(B199-1)*(1-Premissas!$B$10)^(B199-1)</f>
        <v>141330.080188455</v>
      </c>
      <c r="I199" s="19" t="n">
        <f aca="false">G199+H199</f>
        <v>612382.620050663</v>
      </c>
    </row>
    <row r="200" customFormat="false" ht="15" hidden="false" customHeight="true" outlineLevel="0" collapsed="false">
      <c r="A200" s="28" t="n">
        <v>198</v>
      </c>
      <c r="B200" s="28" t="n">
        <f aca="false">ROUNDUP(A200/12,0)</f>
        <v>17</v>
      </c>
      <c r="C200" s="28" t="n">
        <f aca="false">MOD(A200-1,12)+1</f>
        <v>6</v>
      </c>
      <c r="D200" s="29" t="n">
        <f aca="false">E200</f>
        <v>52315</v>
      </c>
      <c r="E200" s="29" t="n">
        <f aca="false">EDATE(Premissas!$B$5,A200-1)</f>
        <v>52315</v>
      </c>
      <c r="F200" s="30" t="n">
        <f aca="false">INDEX(Premissas!$B$19:$B$30,C200)*(1-Premissas!$B$10)^(B200-1)</f>
        <v>344763.690153948</v>
      </c>
      <c r="G200" s="17" t="n">
        <f aca="false">Premissas!$B$15*(1+Premissas!$B$8)^(B200-1)</f>
        <v>471052.539862207</v>
      </c>
      <c r="H200" s="19" t="n">
        <f aca="false">INDEX(Premissas!$D$19:$D$30,C200)*(1+Premissas!$B$9)^(B200-1)*(1-Premissas!$B$10)^(B200-1)</f>
        <v>111195.797147764</v>
      </c>
      <c r="I200" s="19" t="n">
        <f aca="false">G200+H200</f>
        <v>582248.337009971</v>
      </c>
    </row>
    <row r="201" customFormat="false" ht="15" hidden="false" customHeight="true" outlineLevel="0" collapsed="false">
      <c r="A201" s="28" t="n">
        <v>199</v>
      </c>
      <c r="B201" s="28" t="n">
        <f aca="false">ROUNDUP(A201/12,0)</f>
        <v>17</v>
      </c>
      <c r="C201" s="28" t="n">
        <f aca="false">MOD(A201-1,12)+1</f>
        <v>7</v>
      </c>
      <c r="D201" s="29" t="n">
        <f aca="false">E201</f>
        <v>52346</v>
      </c>
      <c r="E201" s="29" t="n">
        <f aca="false">EDATE(Premissas!$B$5,A201-1)</f>
        <v>52346</v>
      </c>
      <c r="F201" s="30" t="n">
        <f aca="false">INDEX(Premissas!$B$19:$B$30,C201)*(1-Premissas!$B$10)^(B201-1)</f>
        <v>379141.951590864</v>
      </c>
      <c r="G201" s="17" t="n">
        <f aca="false">Premissas!$B$15*(1+Premissas!$B$8)^(B201-1)</f>
        <v>471052.539862207</v>
      </c>
      <c r="H201" s="19" t="n">
        <f aca="false">INDEX(Premissas!$D$19:$D$30,C201)*(1+Premissas!$B$9)^(B201-1)*(1-Premissas!$B$10)^(B201-1)</f>
        <v>162461.931442338</v>
      </c>
      <c r="I201" s="19" t="n">
        <f aca="false">G201+H201</f>
        <v>633514.471304545</v>
      </c>
    </row>
    <row r="202" customFormat="false" ht="15" hidden="false" customHeight="true" outlineLevel="0" collapsed="false">
      <c r="A202" s="28" t="n">
        <v>200</v>
      </c>
      <c r="B202" s="28" t="n">
        <f aca="false">ROUNDUP(A202/12,0)</f>
        <v>17</v>
      </c>
      <c r="C202" s="28" t="n">
        <f aca="false">MOD(A202-1,12)+1</f>
        <v>8</v>
      </c>
      <c r="D202" s="29" t="n">
        <f aca="false">E202</f>
        <v>52376</v>
      </c>
      <c r="E202" s="29" t="n">
        <f aca="false">EDATE(Premissas!$B$5,A202-1)</f>
        <v>52376</v>
      </c>
      <c r="F202" s="30" t="n">
        <f aca="false">INDEX(Premissas!$B$19:$B$30,C202)*(1-Premissas!$B$10)^(B202-1)</f>
        <v>421691.845199448</v>
      </c>
      <c r="G202" s="17" t="n">
        <f aca="false">Premissas!$B$15*(1+Premissas!$B$8)^(B202-1)</f>
        <v>471052.539862207</v>
      </c>
      <c r="H202" s="19" t="n">
        <f aca="false">INDEX(Premissas!$D$19:$D$30,C202)*(1+Premissas!$B$9)^(B202-1)*(1-Premissas!$B$10)^(B202-1)</f>
        <v>225913.89520511</v>
      </c>
      <c r="I202" s="19" t="n">
        <f aca="false">G202+H202</f>
        <v>696966.435067318</v>
      </c>
    </row>
    <row r="203" customFormat="false" ht="15" hidden="false" customHeight="true" outlineLevel="0" collapsed="false">
      <c r="A203" s="28" t="n">
        <v>201</v>
      </c>
      <c r="B203" s="28" t="n">
        <f aca="false">ROUNDUP(A203/12,0)</f>
        <v>17</v>
      </c>
      <c r="C203" s="28" t="n">
        <f aca="false">MOD(A203-1,12)+1</f>
        <v>9</v>
      </c>
      <c r="D203" s="29" t="n">
        <f aca="false">E203</f>
        <v>52407</v>
      </c>
      <c r="E203" s="29" t="n">
        <f aca="false">EDATE(Premissas!$B$5,A203-1)</f>
        <v>52407</v>
      </c>
      <c r="F203" s="30" t="n">
        <f aca="false">INDEX(Premissas!$B$19:$B$30,C203)*(1-Premissas!$B$10)^(B203-1)</f>
        <v>406267.820255591</v>
      </c>
      <c r="G203" s="17" t="n">
        <f aca="false">Premissas!$B$15*(1+Premissas!$B$8)^(B203-1)</f>
        <v>471052.539862207</v>
      </c>
      <c r="H203" s="19" t="n">
        <f aca="false">INDEX(Premissas!$D$19:$D$30,C203)*(1+Premissas!$B$9)^(B203-1)*(1-Premissas!$B$10)^(B203-1)</f>
        <v>202913.019442498</v>
      </c>
      <c r="I203" s="19" t="n">
        <f aca="false">G203+H203</f>
        <v>673965.559304706</v>
      </c>
    </row>
    <row r="204" customFormat="false" ht="15" hidden="false" customHeight="true" outlineLevel="0" collapsed="false">
      <c r="A204" s="28" t="n">
        <v>202</v>
      </c>
      <c r="B204" s="28" t="n">
        <f aca="false">ROUNDUP(A204/12,0)</f>
        <v>17</v>
      </c>
      <c r="C204" s="28" t="n">
        <f aca="false">MOD(A204-1,12)+1</f>
        <v>10</v>
      </c>
      <c r="D204" s="29" t="n">
        <f aca="false">E204</f>
        <v>52437</v>
      </c>
      <c r="E204" s="29" t="n">
        <f aca="false">EDATE(Premissas!$B$5,A204-1)</f>
        <v>52437</v>
      </c>
      <c r="F204" s="30" t="n">
        <f aca="false">INDEX(Premissas!$B$19:$B$30,C204)*(1-Premissas!$B$10)^(B204-1)</f>
        <v>386992.403731389</v>
      </c>
      <c r="G204" s="17" t="n">
        <f aca="false">Premissas!$B$15*(1+Premissas!$B$8)^(B204-1)</f>
        <v>471052.539862207</v>
      </c>
      <c r="H204" s="19" t="n">
        <f aca="false">INDEX(Premissas!$D$19:$D$30,C204)*(1+Premissas!$B$9)^(B204-1)*(1-Premissas!$B$10)^(B204-1)</f>
        <v>174168.81985455</v>
      </c>
      <c r="I204" s="19" t="n">
        <f aca="false">G204+H204</f>
        <v>645221.359716757</v>
      </c>
    </row>
    <row r="205" customFormat="false" ht="15" hidden="false" customHeight="true" outlineLevel="0" collapsed="false">
      <c r="A205" s="28" t="n">
        <v>203</v>
      </c>
      <c r="B205" s="28" t="n">
        <f aca="false">ROUNDUP(A205/12,0)</f>
        <v>17</v>
      </c>
      <c r="C205" s="28" t="n">
        <f aca="false">MOD(A205-1,12)+1</f>
        <v>11</v>
      </c>
      <c r="D205" s="29" t="n">
        <f aca="false">E205</f>
        <v>52468</v>
      </c>
      <c r="E205" s="29" t="n">
        <f aca="false">EDATE(Premissas!$B$5,A205-1)</f>
        <v>52468</v>
      </c>
      <c r="F205" s="30" t="n">
        <f aca="false">INDEX(Premissas!$B$19:$B$30,C205)*(1-Premissas!$B$10)^(B205-1)</f>
        <v>328929.883791046</v>
      </c>
      <c r="G205" s="17" t="n">
        <f aca="false">Premissas!$B$15*(1+Premissas!$B$8)^(B205-1)</f>
        <v>471052.539862207</v>
      </c>
      <c r="H205" s="19" t="n">
        <f aca="false">INDEX(Premissas!$D$19:$D$30,C205)*(1+Premissas!$B$9)^(B205-1)*(1-Premissas!$B$10)^(B205-1)</f>
        <v>87583.8399015279</v>
      </c>
      <c r="I205" s="19" t="n">
        <f aca="false">G205+H205</f>
        <v>558636.379763735</v>
      </c>
    </row>
    <row r="206" customFormat="false" ht="15" hidden="false" customHeight="true" outlineLevel="0" collapsed="false">
      <c r="A206" s="28" t="n">
        <v>204</v>
      </c>
      <c r="B206" s="28" t="n">
        <f aca="false">ROUNDUP(A206/12,0)</f>
        <v>17</v>
      </c>
      <c r="C206" s="28" t="n">
        <f aca="false">MOD(A206-1,12)+1</f>
        <v>12</v>
      </c>
      <c r="D206" s="29" t="n">
        <f aca="false">E206</f>
        <v>52499</v>
      </c>
      <c r="E206" s="29" t="n">
        <f aca="false">EDATE(Premissas!$B$5,A206-1)</f>
        <v>52499</v>
      </c>
      <c r="F206" s="30" t="n">
        <f aca="false">INDEX(Premissas!$B$19:$B$30,C206)*(1-Premissas!$B$10)^(B206-1)</f>
        <v>371153.059781743</v>
      </c>
      <c r="G206" s="17" t="n">
        <f aca="false">Premissas!$B$15*(1+Premissas!$B$8)^(B206-1)</f>
        <v>471052.539862207</v>
      </c>
      <c r="H206" s="19" t="n">
        <f aca="false">INDEX(Premissas!$D$19:$D$30,C206)*(1+Premissas!$B$9)^(B206-1)*(1-Premissas!$B$10)^(B206-1)</f>
        <v>150548.602572434</v>
      </c>
      <c r="I206" s="19" t="n">
        <f aca="false">G206+H206</f>
        <v>621601.142434642</v>
      </c>
    </row>
    <row r="207" customFormat="false" ht="15" hidden="false" customHeight="true" outlineLevel="0" collapsed="false">
      <c r="A207" s="31" t="n">
        <v>205</v>
      </c>
      <c r="B207" s="31" t="n">
        <f aca="false">ROUNDUP(A207/12,0)</f>
        <v>18</v>
      </c>
      <c r="C207" s="31" t="n">
        <f aca="false">MOD(A207-1,12)+1</f>
        <v>1</v>
      </c>
      <c r="D207" s="32" t="n">
        <f aca="false">E207</f>
        <v>52529</v>
      </c>
      <c r="E207" s="32" t="n">
        <f aca="false">EDATE(Premissas!$B$5,A207-1)</f>
        <v>52529</v>
      </c>
      <c r="F207" s="33" t="n">
        <f aca="false">INDEX(Premissas!$B$19:$B$30,C207)*(1-Premissas!$B$10)^(B207-1)</f>
        <v>377391.33583491</v>
      </c>
      <c r="G207" s="34" t="n">
        <f aca="false">Premissas!$B$15*(1+Premissas!$B$8)^(B207-1)</f>
        <v>496960.429554629</v>
      </c>
      <c r="H207" s="35" t="n">
        <f aca="false">INDEX(Premissas!$D$19:$D$30,C207)*(1+Premissas!$B$9)^(B207-1)*(1-Premissas!$B$10)^(B207-1)</f>
        <v>169959.294788529</v>
      </c>
      <c r="I207" s="35" t="n">
        <f aca="false">G207+H207</f>
        <v>666919.724343158</v>
      </c>
    </row>
    <row r="208" customFormat="false" ht="15" hidden="false" customHeight="true" outlineLevel="0" collapsed="false">
      <c r="A208" s="31" t="n">
        <v>206</v>
      </c>
      <c r="B208" s="31" t="n">
        <f aca="false">ROUNDUP(A208/12,0)</f>
        <v>18</v>
      </c>
      <c r="C208" s="31" t="n">
        <f aca="false">MOD(A208-1,12)+1</f>
        <v>2</v>
      </c>
      <c r="D208" s="32" t="n">
        <f aca="false">E208</f>
        <v>52560</v>
      </c>
      <c r="E208" s="32" t="n">
        <f aca="false">EDATE(Premissas!$B$5,A208-1)</f>
        <v>52560</v>
      </c>
      <c r="F208" s="33" t="n">
        <f aca="false">INDEX(Premissas!$B$19:$B$30,C208)*(1-Premissas!$B$10)^(B208-1)</f>
        <v>385353.139615542</v>
      </c>
      <c r="G208" s="34" t="n">
        <f aca="false">Premissas!$B$15*(1+Premissas!$B$8)^(B208-1)</f>
        <v>496960.429554629</v>
      </c>
      <c r="H208" s="35" t="n">
        <f aca="false">INDEX(Premissas!$D$19:$D$30,C208)*(1+Premissas!$B$9)^(B208-1)*(1-Premissas!$B$10)^(B208-1)</f>
        <v>182425.866995837</v>
      </c>
      <c r="I208" s="35" t="n">
        <f aca="false">G208+H208</f>
        <v>679386.296550466</v>
      </c>
    </row>
    <row r="209" customFormat="false" ht="15" hidden="false" customHeight="true" outlineLevel="0" collapsed="false">
      <c r="A209" s="31" t="n">
        <v>207</v>
      </c>
      <c r="B209" s="31" t="n">
        <f aca="false">ROUNDUP(A209/12,0)</f>
        <v>18</v>
      </c>
      <c r="C209" s="31" t="n">
        <f aca="false">MOD(A209-1,12)+1</f>
        <v>3</v>
      </c>
      <c r="D209" s="32" t="n">
        <f aca="false">E209</f>
        <v>52590</v>
      </c>
      <c r="E209" s="32" t="n">
        <f aca="false">EDATE(Premissas!$B$5,A209-1)</f>
        <v>52590</v>
      </c>
      <c r="F209" s="33" t="n">
        <f aca="false">INDEX(Premissas!$B$19:$B$30,C209)*(1-Premissas!$B$10)^(B209-1)</f>
        <v>369383.61623086</v>
      </c>
      <c r="G209" s="34" t="n">
        <f aca="false">Premissas!$B$15*(1+Premissas!$B$8)^(B209-1)</f>
        <v>496960.429554629</v>
      </c>
      <c r="H209" s="35" t="n">
        <f aca="false">INDEX(Premissas!$D$19:$D$30,C209)*(1+Premissas!$B$9)^(B209-1)*(1-Premissas!$B$10)^(B209-1)</f>
        <v>157420.801627854</v>
      </c>
      <c r="I209" s="35" t="n">
        <f aca="false">G209+H209</f>
        <v>654381.231182483</v>
      </c>
    </row>
    <row r="210" customFormat="false" ht="15" hidden="false" customHeight="true" outlineLevel="0" collapsed="false">
      <c r="A210" s="31" t="n">
        <v>208</v>
      </c>
      <c r="B210" s="31" t="n">
        <f aca="false">ROUNDUP(A210/12,0)</f>
        <v>18</v>
      </c>
      <c r="C210" s="31" t="n">
        <f aca="false">MOD(A210-1,12)+1</f>
        <v>4</v>
      </c>
      <c r="D210" s="32" t="n">
        <f aca="false">E210</f>
        <v>52621</v>
      </c>
      <c r="E210" s="32" t="n">
        <f aca="false">EDATE(Premissas!$B$5,A210-1)</f>
        <v>52621</v>
      </c>
      <c r="F210" s="33" t="n">
        <f aca="false">INDEX(Premissas!$B$19:$B$30,C210)*(1-Premissas!$B$10)^(B210-1)</f>
        <v>369477.284510632</v>
      </c>
      <c r="G210" s="34" t="n">
        <f aca="false">Premissas!$B$15*(1+Premissas!$B$8)^(B210-1)</f>
        <v>496960.429554629</v>
      </c>
      <c r="H210" s="35" t="n">
        <f aca="false">INDEX(Premissas!$D$19:$D$30,C210)*(1+Premissas!$B$9)^(B210-1)*(1-Premissas!$B$10)^(B210-1)</f>
        <v>157567.463964131</v>
      </c>
      <c r="I210" s="35" t="n">
        <f aca="false">G210+H210</f>
        <v>654527.89351876</v>
      </c>
    </row>
    <row r="211" customFormat="false" ht="15" hidden="false" customHeight="true" outlineLevel="0" collapsed="false">
      <c r="A211" s="31" t="n">
        <v>209</v>
      </c>
      <c r="B211" s="31" t="n">
        <f aca="false">ROUNDUP(A211/12,0)</f>
        <v>18</v>
      </c>
      <c r="C211" s="31" t="n">
        <f aca="false">MOD(A211-1,12)+1</f>
        <v>5</v>
      </c>
      <c r="D211" s="32" t="n">
        <f aca="false">E211</f>
        <v>52652</v>
      </c>
      <c r="E211" s="32" t="n">
        <f aca="false">EDATE(Premissas!$B$5,A211-1)</f>
        <v>52652</v>
      </c>
      <c r="F211" s="33" t="n">
        <f aca="false">INDEX(Premissas!$B$19:$B$30,C211)*(1-Premissas!$B$10)^(B211-1)</f>
        <v>363146.410777797</v>
      </c>
      <c r="G211" s="34" t="n">
        <f aca="false">Premissas!$B$15*(1+Premissas!$B$8)^(B211-1)</f>
        <v>496960.429554629</v>
      </c>
      <c r="H211" s="35" t="n">
        <f aca="false">INDEX(Premissas!$D$19:$D$30,C211)*(1+Premissas!$B$9)^(B211-1)*(1-Premissas!$B$10)^(B211-1)</f>
        <v>147654.601276889</v>
      </c>
      <c r="I211" s="35" t="n">
        <f aca="false">G211+H211</f>
        <v>644615.030831517</v>
      </c>
    </row>
    <row r="212" customFormat="false" ht="15" hidden="false" customHeight="true" outlineLevel="0" collapsed="false">
      <c r="A212" s="31" t="n">
        <v>210</v>
      </c>
      <c r="B212" s="31" t="n">
        <f aca="false">ROUNDUP(A212/12,0)</f>
        <v>18</v>
      </c>
      <c r="C212" s="31" t="n">
        <f aca="false">MOD(A212-1,12)+1</f>
        <v>6</v>
      </c>
      <c r="D212" s="32" t="n">
        <f aca="false">E212</f>
        <v>52681</v>
      </c>
      <c r="E212" s="32" t="n">
        <f aca="false">EDATE(Premissas!$B$5,A212-1)</f>
        <v>52681</v>
      </c>
      <c r="F212" s="33" t="n">
        <f aca="false">INDEX(Premissas!$B$19:$B$30,C212)*(1-Premissas!$B$10)^(B212-1)</f>
        <v>343039.871703178</v>
      </c>
      <c r="G212" s="34" t="n">
        <f aca="false">Premissas!$B$15*(1+Premissas!$B$8)^(B212-1)</f>
        <v>496960.429554629</v>
      </c>
      <c r="H212" s="35" t="n">
        <f aca="false">INDEX(Premissas!$D$19:$D$30,C212)*(1+Premissas!$B$9)^(B212-1)*(1-Premissas!$B$10)^(B212-1)</f>
        <v>116171.809070127</v>
      </c>
      <c r="I212" s="35" t="n">
        <f aca="false">G212+H212</f>
        <v>613132.238624755</v>
      </c>
    </row>
    <row r="213" customFormat="false" ht="15" hidden="false" customHeight="true" outlineLevel="0" collapsed="false">
      <c r="A213" s="31" t="n">
        <v>211</v>
      </c>
      <c r="B213" s="31" t="n">
        <f aca="false">ROUNDUP(A213/12,0)</f>
        <v>18</v>
      </c>
      <c r="C213" s="31" t="n">
        <f aca="false">MOD(A213-1,12)+1</f>
        <v>7</v>
      </c>
      <c r="D213" s="32" t="n">
        <f aca="false">E213</f>
        <v>52712</v>
      </c>
      <c r="E213" s="32" t="n">
        <f aca="false">EDATE(Premissas!$B$5,A213-1)</f>
        <v>52712</v>
      </c>
      <c r="F213" s="33" t="n">
        <f aca="false">INDEX(Premissas!$B$19:$B$30,C213)*(1-Premissas!$B$10)^(B213-1)</f>
        <v>377246.24183291</v>
      </c>
      <c r="G213" s="34" t="n">
        <f aca="false">Premissas!$B$15*(1+Premissas!$B$8)^(B213-1)</f>
        <v>496960.429554629</v>
      </c>
      <c r="H213" s="35" t="n">
        <f aca="false">INDEX(Premissas!$D$19:$D$30,C213)*(1+Premissas!$B$9)^(B213-1)*(1-Premissas!$B$10)^(B213-1)</f>
        <v>169732.102874382</v>
      </c>
      <c r="I213" s="35" t="n">
        <f aca="false">G213+H213</f>
        <v>666692.532429011</v>
      </c>
    </row>
    <row r="214" customFormat="false" ht="15" hidden="false" customHeight="true" outlineLevel="0" collapsed="false">
      <c r="A214" s="31" t="n">
        <v>212</v>
      </c>
      <c r="B214" s="31" t="n">
        <f aca="false">ROUNDUP(A214/12,0)</f>
        <v>18</v>
      </c>
      <c r="C214" s="31" t="n">
        <f aca="false">MOD(A214-1,12)+1</f>
        <v>8</v>
      </c>
      <c r="D214" s="32" t="n">
        <f aca="false">E214</f>
        <v>52742</v>
      </c>
      <c r="E214" s="32" t="n">
        <f aca="false">EDATE(Premissas!$B$5,A214-1)</f>
        <v>52742</v>
      </c>
      <c r="F214" s="33" t="n">
        <f aca="false">INDEX(Premissas!$B$19:$B$30,C214)*(1-Premissas!$B$10)^(B214-1)</f>
        <v>419583.385973451</v>
      </c>
      <c r="G214" s="34" t="n">
        <f aca="false">Premissas!$B$15*(1+Premissas!$B$8)^(B214-1)</f>
        <v>496960.429554629</v>
      </c>
      <c r="H214" s="35" t="n">
        <f aca="false">INDEX(Premissas!$D$19:$D$30,C214)*(1+Premissas!$B$9)^(B214-1)*(1-Premissas!$B$10)^(B214-1)</f>
        <v>236023.542015539</v>
      </c>
      <c r="I214" s="35" t="n">
        <f aca="false">G214+H214</f>
        <v>732983.971570168</v>
      </c>
    </row>
    <row r="215" customFormat="false" ht="15" hidden="false" customHeight="true" outlineLevel="0" collapsed="false">
      <c r="A215" s="31" t="n">
        <v>213</v>
      </c>
      <c r="B215" s="31" t="n">
        <f aca="false">ROUNDUP(A215/12,0)</f>
        <v>18</v>
      </c>
      <c r="C215" s="31" t="n">
        <f aca="false">MOD(A215-1,12)+1</f>
        <v>9</v>
      </c>
      <c r="D215" s="32" t="n">
        <f aca="false">E215</f>
        <v>52773</v>
      </c>
      <c r="E215" s="32" t="n">
        <f aca="false">EDATE(Premissas!$B$5,A215-1)</f>
        <v>52773</v>
      </c>
      <c r="F215" s="33" t="n">
        <f aca="false">INDEX(Premissas!$B$19:$B$30,C215)*(1-Premissas!$B$10)^(B215-1)</f>
        <v>404236.481154313</v>
      </c>
      <c r="G215" s="34" t="n">
        <f aca="false">Premissas!$B$15*(1+Premissas!$B$8)^(B215-1)</f>
        <v>496960.429554629</v>
      </c>
      <c r="H215" s="35" t="n">
        <f aca="false">INDEX(Premissas!$D$19:$D$30,C215)*(1+Premissas!$B$9)^(B215-1)*(1-Premissas!$B$10)^(B215-1)</f>
        <v>211993.37706255</v>
      </c>
      <c r="I215" s="35" t="n">
        <f aca="false">G215+H215</f>
        <v>708953.806617179</v>
      </c>
    </row>
    <row r="216" customFormat="false" ht="15" hidden="false" customHeight="true" outlineLevel="0" collapsed="false">
      <c r="A216" s="31" t="n">
        <v>214</v>
      </c>
      <c r="B216" s="31" t="n">
        <f aca="false">ROUNDUP(A216/12,0)</f>
        <v>18</v>
      </c>
      <c r="C216" s="31" t="n">
        <f aca="false">MOD(A216-1,12)+1</f>
        <v>10</v>
      </c>
      <c r="D216" s="32" t="n">
        <f aca="false">E216</f>
        <v>52803</v>
      </c>
      <c r="E216" s="32" t="n">
        <f aca="false">EDATE(Premissas!$B$5,A216-1)</f>
        <v>52803</v>
      </c>
      <c r="F216" s="33" t="n">
        <f aca="false">INDEX(Premissas!$B$19:$B$30,C216)*(1-Premissas!$B$10)^(B216-1)</f>
        <v>385057.441712732</v>
      </c>
      <c r="G216" s="34" t="n">
        <f aca="false">Premissas!$B$15*(1+Premissas!$B$8)^(B216-1)</f>
        <v>496960.429554629</v>
      </c>
      <c r="H216" s="35" t="n">
        <f aca="false">INDEX(Premissas!$D$19:$D$30,C216)*(1+Premissas!$B$9)^(B216-1)*(1-Premissas!$B$10)^(B216-1)</f>
        <v>181962.874543041</v>
      </c>
      <c r="I216" s="35" t="n">
        <f aca="false">G216+H216</f>
        <v>678923.304097669</v>
      </c>
    </row>
    <row r="217" customFormat="false" ht="15" hidden="false" customHeight="true" outlineLevel="0" collapsed="false">
      <c r="A217" s="31" t="n">
        <v>215</v>
      </c>
      <c r="B217" s="31" t="n">
        <f aca="false">ROUNDUP(A217/12,0)</f>
        <v>18</v>
      </c>
      <c r="C217" s="31" t="n">
        <f aca="false">MOD(A217-1,12)+1</f>
        <v>11</v>
      </c>
      <c r="D217" s="32" t="n">
        <f aca="false">E217</f>
        <v>52834</v>
      </c>
      <c r="E217" s="32" t="n">
        <f aca="false">EDATE(Premissas!$B$5,A217-1)</f>
        <v>52834</v>
      </c>
      <c r="F217" s="33" t="n">
        <f aca="false">INDEX(Premissas!$B$19:$B$30,C217)*(1-Premissas!$B$10)^(B217-1)</f>
        <v>327285.234372091</v>
      </c>
      <c r="G217" s="34" t="n">
        <f aca="false">Premissas!$B$15*(1+Premissas!$B$8)^(B217-1)</f>
        <v>496960.429554629</v>
      </c>
      <c r="H217" s="35" t="n">
        <f aca="false">INDEX(Premissas!$D$19:$D$30,C217)*(1+Premissas!$B$9)^(B217-1)*(1-Premissas!$B$10)^(B217-1)</f>
        <v>91503.2167371213</v>
      </c>
      <c r="I217" s="35" t="n">
        <f aca="false">G217+H217</f>
        <v>588463.64629175</v>
      </c>
    </row>
    <row r="218" customFormat="false" ht="15" hidden="false" customHeight="true" outlineLevel="0" collapsed="false">
      <c r="A218" s="31" t="n">
        <v>216</v>
      </c>
      <c r="B218" s="31" t="n">
        <f aca="false">ROUNDUP(A218/12,0)</f>
        <v>18</v>
      </c>
      <c r="C218" s="31" t="n">
        <f aca="false">MOD(A218-1,12)+1</f>
        <v>12</v>
      </c>
      <c r="D218" s="32" t="n">
        <f aca="false">E218</f>
        <v>52865</v>
      </c>
      <c r="E218" s="32" t="n">
        <f aca="false">EDATE(Premissas!$B$5,A218-1)</f>
        <v>52865</v>
      </c>
      <c r="F218" s="33" t="n">
        <f aca="false">INDEX(Premissas!$B$19:$B$30,C218)*(1-Premissas!$B$10)^(B218-1)</f>
        <v>369297.294482834</v>
      </c>
      <c r="G218" s="34" t="n">
        <f aca="false">Premissas!$B$15*(1+Premissas!$B$8)^(B218-1)</f>
        <v>496960.429554629</v>
      </c>
      <c r="H218" s="35" t="n">
        <f aca="false">INDEX(Premissas!$D$19:$D$30,C218)*(1+Premissas!$B$9)^(B218-1)*(1-Premissas!$B$10)^(B218-1)</f>
        <v>157285.652537551</v>
      </c>
      <c r="I218" s="35" t="n">
        <f aca="false">G218+H218</f>
        <v>654246.082092179</v>
      </c>
    </row>
    <row r="219" customFormat="false" ht="15" hidden="false" customHeight="true" outlineLevel="0" collapsed="false">
      <c r="A219" s="28" t="n">
        <v>217</v>
      </c>
      <c r="B219" s="28" t="n">
        <f aca="false">ROUNDUP(A219/12,0)</f>
        <v>19</v>
      </c>
      <c r="C219" s="28" t="n">
        <f aca="false">MOD(A219-1,12)+1</f>
        <v>1</v>
      </c>
      <c r="D219" s="29" t="n">
        <f aca="false">E219</f>
        <v>52895</v>
      </c>
      <c r="E219" s="29" t="n">
        <f aca="false">EDATE(Premissas!$B$5,A219-1)</f>
        <v>52895</v>
      </c>
      <c r="F219" s="30" t="n">
        <f aca="false">INDEX(Premissas!$B$19:$B$30,C219)*(1-Premissas!$B$10)^(B219-1)</f>
        <v>375504.379155735</v>
      </c>
      <c r="G219" s="17" t="n">
        <f aca="false">Premissas!$B$15*(1+Premissas!$B$8)^(B219-1)</f>
        <v>524293.253180133</v>
      </c>
      <c r="H219" s="19" t="n">
        <f aca="false">INDEX(Premissas!$D$19:$D$30,C219)*(1+Premissas!$B$9)^(B219-1)*(1-Premissas!$B$10)^(B219-1)</f>
        <v>177564.973230316</v>
      </c>
      <c r="I219" s="19" t="n">
        <f aca="false">G219+H219</f>
        <v>701858.226410449</v>
      </c>
    </row>
    <row r="220" customFormat="false" ht="15" hidden="false" customHeight="true" outlineLevel="0" collapsed="false">
      <c r="A220" s="28" t="n">
        <v>218</v>
      </c>
      <c r="B220" s="28" t="n">
        <f aca="false">ROUNDUP(A220/12,0)</f>
        <v>19</v>
      </c>
      <c r="C220" s="28" t="n">
        <f aca="false">MOD(A220-1,12)+1</f>
        <v>2</v>
      </c>
      <c r="D220" s="29" t="n">
        <f aca="false">E220</f>
        <v>52926</v>
      </c>
      <c r="E220" s="29" t="n">
        <f aca="false">EDATE(Premissas!$B$5,A220-1)</f>
        <v>52926</v>
      </c>
      <c r="F220" s="30" t="n">
        <f aca="false">INDEX(Premissas!$B$19:$B$30,C220)*(1-Premissas!$B$10)^(B220-1)</f>
        <v>383426.373917464</v>
      </c>
      <c r="G220" s="17" t="n">
        <f aca="false">Premissas!$B$15*(1+Premissas!$B$8)^(B220-1)</f>
        <v>524293.253180133</v>
      </c>
      <c r="H220" s="19" t="n">
        <f aca="false">INDEX(Premissas!$D$19:$D$30,C220)*(1+Premissas!$B$9)^(B220-1)*(1-Premissas!$B$10)^(B220-1)</f>
        <v>190589.424543901</v>
      </c>
      <c r="I220" s="19" t="n">
        <f aca="false">G220+H220</f>
        <v>714882.677724034</v>
      </c>
    </row>
    <row r="221" customFormat="false" ht="15" hidden="false" customHeight="true" outlineLevel="0" collapsed="false">
      <c r="A221" s="28" t="n">
        <v>219</v>
      </c>
      <c r="B221" s="28" t="n">
        <f aca="false">ROUNDUP(A221/12,0)</f>
        <v>19</v>
      </c>
      <c r="C221" s="28" t="n">
        <f aca="false">MOD(A221-1,12)+1</f>
        <v>3</v>
      </c>
      <c r="D221" s="29" t="n">
        <f aca="false">E221</f>
        <v>52956</v>
      </c>
      <c r="E221" s="29" t="n">
        <f aca="false">EDATE(Premissas!$B$5,A221-1)</f>
        <v>52956</v>
      </c>
      <c r="F221" s="30" t="n">
        <f aca="false">INDEX(Premissas!$B$19:$B$30,C221)*(1-Premissas!$B$10)^(B221-1)</f>
        <v>367536.698149706</v>
      </c>
      <c r="G221" s="17" t="n">
        <f aca="false">Premissas!$B$15*(1+Premissas!$B$8)^(B221-1)</f>
        <v>524293.253180133</v>
      </c>
      <c r="H221" s="19" t="n">
        <f aca="false">INDEX(Premissas!$D$19:$D$30,C221)*(1+Premissas!$B$9)^(B221-1)*(1-Premissas!$B$10)^(B221-1)</f>
        <v>164465.382500701</v>
      </c>
      <c r="I221" s="19" t="n">
        <f aca="false">G221+H221</f>
        <v>688758.635680834</v>
      </c>
    </row>
    <row r="222" customFormat="false" ht="15" hidden="false" customHeight="true" outlineLevel="0" collapsed="false">
      <c r="A222" s="28" t="n">
        <v>220</v>
      </c>
      <c r="B222" s="28" t="n">
        <f aca="false">ROUNDUP(A222/12,0)</f>
        <v>19</v>
      </c>
      <c r="C222" s="28" t="n">
        <f aca="false">MOD(A222-1,12)+1</f>
        <v>4</v>
      </c>
      <c r="D222" s="29" t="n">
        <f aca="false">E222</f>
        <v>52987</v>
      </c>
      <c r="E222" s="29" t="n">
        <f aca="false">EDATE(Premissas!$B$5,A222-1)</f>
        <v>52987</v>
      </c>
      <c r="F222" s="30" t="n">
        <f aca="false">INDEX(Premissas!$B$19:$B$30,C222)*(1-Premissas!$B$10)^(B222-1)</f>
        <v>367629.898088079</v>
      </c>
      <c r="G222" s="17" t="n">
        <f aca="false">Premissas!$B$15*(1+Premissas!$B$8)^(B222-1)</f>
        <v>524293.253180133</v>
      </c>
      <c r="H222" s="19" t="n">
        <f aca="false">INDEX(Premissas!$D$19:$D$30,C222)*(1+Premissas!$B$9)^(B222-1)*(1-Premissas!$B$10)^(B222-1)</f>
        <v>164618.607976526</v>
      </c>
      <c r="I222" s="19" t="n">
        <f aca="false">G222+H222</f>
        <v>688911.861156659</v>
      </c>
    </row>
    <row r="223" customFormat="false" ht="15" hidden="false" customHeight="true" outlineLevel="0" collapsed="false">
      <c r="A223" s="28" t="n">
        <v>221</v>
      </c>
      <c r="B223" s="28" t="n">
        <f aca="false">ROUNDUP(A223/12,0)</f>
        <v>19</v>
      </c>
      <c r="C223" s="28" t="n">
        <f aca="false">MOD(A223-1,12)+1</f>
        <v>5</v>
      </c>
      <c r="D223" s="29" t="n">
        <f aca="false">E223</f>
        <v>53018</v>
      </c>
      <c r="E223" s="29" t="n">
        <f aca="false">EDATE(Premissas!$B$5,A223-1)</f>
        <v>53018</v>
      </c>
      <c r="F223" s="30" t="n">
        <f aca="false">INDEX(Premissas!$B$19:$B$30,C223)*(1-Premissas!$B$10)^(B223-1)</f>
        <v>361330.678723908</v>
      </c>
      <c r="G223" s="17" t="n">
        <f aca="false">Premissas!$B$15*(1+Premissas!$B$8)^(B223-1)</f>
        <v>524293.253180133</v>
      </c>
      <c r="H223" s="19" t="n">
        <f aca="false">INDEX(Premissas!$D$19:$D$30,C223)*(1+Premissas!$B$9)^(B223-1)*(1-Premissas!$B$10)^(B223-1)</f>
        <v>154262.14468403</v>
      </c>
      <c r="I223" s="19" t="n">
        <f aca="false">G223+H223</f>
        <v>678555.397864163</v>
      </c>
    </row>
    <row r="224" customFormat="false" ht="15" hidden="false" customHeight="true" outlineLevel="0" collapsed="false">
      <c r="A224" s="28" t="n">
        <v>222</v>
      </c>
      <c r="B224" s="28" t="n">
        <f aca="false">ROUNDUP(A224/12,0)</f>
        <v>19</v>
      </c>
      <c r="C224" s="28" t="n">
        <f aca="false">MOD(A224-1,12)+1</f>
        <v>6</v>
      </c>
      <c r="D224" s="29" t="n">
        <f aca="false">E224</f>
        <v>53046</v>
      </c>
      <c r="E224" s="29" t="n">
        <f aca="false">EDATE(Premissas!$B$5,A224-1)</f>
        <v>53046</v>
      </c>
      <c r="F224" s="30" t="n">
        <f aca="false">INDEX(Premissas!$B$19:$B$30,C224)*(1-Premissas!$B$10)^(B224-1)</f>
        <v>341324.672344662</v>
      </c>
      <c r="G224" s="17" t="n">
        <f aca="false">Premissas!$B$15*(1+Premissas!$B$8)^(B224-1)</f>
        <v>524293.253180133</v>
      </c>
      <c r="H224" s="19" t="n">
        <f aca="false">INDEX(Premissas!$D$19:$D$30,C224)*(1+Premissas!$B$9)^(B224-1)*(1-Premissas!$B$10)^(B224-1)</f>
        <v>121370.497526015</v>
      </c>
      <c r="I224" s="19" t="n">
        <f aca="false">G224+H224</f>
        <v>645663.750706148</v>
      </c>
    </row>
    <row r="225" customFormat="false" ht="15" hidden="false" customHeight="true" outlineLevel="0" collapsed="false">
      <c r="A225" s="28" t="n">
        <v>223</v>
      </c>
      <c r="B225" s="28" t="n">
        <f aca="false">ROUNDUP(A225/12,0)</f>
        <v>19</v>
      </c>
      <c r="C225" s="28" t="n">
        <f aca="false">MOD(A225-1,12)+1</f>
        <v>7</v>
      </c>
      <c r="D225" s="29" t="n">
        <f aca="false">E225</f>
        <v>53077</v>
      </c>
      <c r="E225" s="29" t="n">
        <f aca="false">EDATE(Premissas!$B$5,A225-1)</f>
        <v>53077</v>
      </c>
      <c r="F225" s="30" t="n">
        <f aca="false">INDEX(Premissas!$B$19:$B$30,C225)*(1-Premissas!$B$10)^(B225-1)</f>
        <v>375360.010623745</v>
      </c>
      <c r="G225" s="17" t="n">
        <f aca="false">Premissas!$B$15*(1+Premissas!$B$8)^(B225-1)</f>
        <v>524293.253180133</v>
      </c>
      <c r="H225" s="19" t="n">
        <f aca="false">INDEX(Premissas!$D$19:$D$30,C225)*(1+Premissas!$B$9)^(B225-1)*(1-Premissas!$B$10)^(B225-1)</f>
        <v>177327.614478011</v>
      </c>
      <c r="I225" s="19" t="n">
        <f aca="false">G225+H225</f>
        <v>701620.867658144</v>
      </c>
    </row>
    <row r="226" customFormat="false" ht="15" hidden="false" customHeight="true" outlineLevel="0" collapsed="false">
      <c r="A226" s="28" t="n">
        <v>224</v>
      </c>
      <c r="B226" s="28" t="n">
        <f aca="false">ROUNDUP(A226/12,0)</f>
        <v>19</v>
      </c>
      <c r="C226" s="28" t="n">
        <f aca="false">MOD(A226-1,12)+1</f>
        <v>8</v>
      </c>
      <c r="D226" s="29" t="n">
        <f aca="false">E226</f>
        <v>53107</v>
      </c>
      <c r="E226" s="29" t="n">
        <f aca="false">EDATE(Premissas!$B$5,A226-1)</f>
        <v>53107</v>
      </c>
      <c r="F226" s="30" t="n">
        <f aca="false">INDEX(Premissas!$B$19:$B$30,C226)*(1-Premissas!$B$10)^(B226-1)</f>
        <v>417485.469043584</v>
      </c>
      <c r="G226" s="17" t="n">
        <f aca="false">Premissas!$B$15*(1+Premissas!$B$8)^(B226-1)</f>
        <v>524293.253180133</v>
      </c>
      <c r="H226" s="19" t="n">
        <f aca="false">INDEX(Premissas!$D$19:$D$30,C226)*(1+Premissas!$B$9)^(B226-1)*(1-Premissas!$B$10)^(B226-1)</f>
        <v>246585.595520734</v>
      </c>
      <c r="I226" s="19" t="n">
        <f aca="false">G226+H226</f>
        <v>770878.848700868</v>
      </c>
    </row>
    <row r="227" customFormat="false" ht="15" hidden="false" customHeight="true" outlineLevel="0" collapsed="false">
      <c r="A227" s="28" t="n">
        <v>225</v>
      </c>
      <c r="B227" s="28" t="n">
        <f aca="false">ROUNDUP(A227/12,0)</f>
        <v>19</v>
      </c>
      <c r="C227" s="28" t="n">
        <f aca="false">MOD(A227-1,12)+1</f>
        <v>9</v>
      </c>
      <c r="D227" s="29" t="n">
        <f aca="false">E227</f>
        <v>53138</v>
      </c>
      <c r="E227" s="29" t="n">
        <f aca="false">EDATE(Premissas!$B$5,A227-1)</f>
        <v>53138</v>
      </c>
      <c r="F227" s="30" t="n">
        <f aca="false">INDEX(Premissas!$B$19:$B$30,C227)*(1-Premissas!$B$10)^(B227-1)</f>
        <v>402215.298748541</v>
      </c>
      <c r="G227" s="17" t="n">
        <f aca="false">Premissas!$B$15*(1+Premissas!$B$8)^(B227-1)</f>
        <v>524293.253180133</v>
      </c>
      <c r="H227" s="19" t="n">
        <f aca="false">INDEX(Premissas!$D$19:$D$30,C227)*(1+Premissas!$B$9)^(B227-1)*(1-Premissas!$B$10)^(B227-1)</f>
        <v>221480.080686099</v>
      </c>
      <c r="I227" s="19" t="n">
        <f aca="false">G227+H227</f>
        <v>745773.333866233</v>
      </c>
    </row>
    <row r="228" customFormat="false" ht="15" hidden="false" customHeight="true" outlineLevel="0" collapsed="false">
      <c r="A228" s="28" t="n">
        <v>226</v>
      </c>
      <c r="B228" s="28" t="n">
        <f aca="false">ROUNDUP(A228/12,0)</f>
        <v>19</v>
      </c>
      <c r="C228" s="28" t="n">
        <f aca="false">MOD(A228-1,12)+1</f>
        <v>10</v>
      </c>
      <c r="D228" s="29" t="n">
        <f aca="false">E228</f>
        <v>53168</v>
      </c>
      <c r="E228" s="29" t="n">
        <f aca="false">EDATE(Premissas!$B$5,A228-1)</f>
        <v>53168</v>
      </c>
      <c r="F228" s="30" t="n">
        <f aca="false">INDEX(Premissas!$B$19:$B$30,C228)*(1-Premissas!$B$10)^(B228-1)</f>
        <v>383132.154504168</v>
      </c>
      <c r="G228" s="17" t="n">
        <f aca="false">Premissas!$B$15*(1+Premissas!$B$8)^(B228-1)</f>
        <v>524293.253180133</v>
      </c>
      <c r="H228" s="19" t="n">
        <f aca="false">INDEX(Premissas!$D$19:$D$30,C228)*(1+Premissas!$B$9)^(B228-1)*(1-Premissas!$B$10)^(B228-1)</f>
        <v>190105.713178842</v>
      </c>
      <c r="I228" s="19" t="n">
        <f aca="false">G228+H228</f>
        <v>714398.966358975</v>
      </c>
    </row>
    <row r="229" customFormat="false" ht="15" hidden="false" customHeight="true" outlineLevel="0" collapsed="false">
      <c r="A229" s="28" t="n">
        <v>227</v>
      </c>
      <c r="B229" s="28" t="n">
        <f aca="false">ROUNDUP(A229/12,0)</f>
        <v>19</v>
      </c>
      <c r="C229" s="28" t="n">
        <f aca="false">MOD(A229-1,12)+1</f>
        <v>11</v>
      </c>
      <c r="D229" s="29" t="n">
        <f aca="false">E229</f>
        <v>53199</v>
      </c>
      <c r="E229" s="29" t="n">
        <f aca="false">EDATE(Premissas!$B$5,A229-1)</f>
        <v>53199</v>
      </c>
      <c r="F229" s="30" t="n">
        <f aca="false">INDEX(Premissas!$B$19:$B$30,C229)*(1-Premissas!$B$10)^(B229-1)</f>
        <v>325648.80820023</v>
      </c>
      <c r="G229" s="17" t="n">
        <f aca="false">Premissas!$B$15*(1+Premissas!$B$8)^(B229-1)</f>
        <v>524293.253180133</v>
      </c>
      <c r="H229" s="19" t="n">
        <f aca="false">INDEX(Premissas!$D$19:$D$30,C229)*(1+Premissas!$B$9)^(B229-1)*(1-Premissas!$B$10)^(B229-1)</f>
        <v>95597.9856861075</v>
      </c>
      <c r="I229" s="19" t="n">
        <f aca="false">G229+H229</f>
        <v>619891.238866241</v>
      </c>
    </row>
    <row r="230" customFormat="false" ht="15" hidden="false" customHeight="true" outlineLevel="0" collapsed="false">
      <c r="A230" s="28" t="n">
        <v>228</v>
      </c>
      <c r="B230" s="28" t="n">
        <f aca="false">ROUNDUP(A230/12,0)</f>
        <v>19</v>
      </c>
      <c r="C230" s="28" t="n">
        <f aca="false">MOD(A230-1,12)+1</f>
        <v>12</v>
      </c>
      <c r="D230" s="29" t="n">
        <f aca="false">E230</f>
        <v>53230</v>
      </c>
      <c r="E230" s="29" t="n">
        <f aca="false">EDATE(Premissas!$B$5,A230-1)</f>
        <v>53230</v>
      </c>
      <c r="F230" s="30" t="n">
        <f aca="false">INDEX(Premissas!$B$19:$B$30,C230)*(1-Premissas!$B$10)^(B230-1)</f>
        <v>367450.80801042</v>
      </c>
      <c r="G230" s="17" t="n">
        <f aca="false">Premissas!$B$15*(1+Premissas!$B$8)^(B230-1)</f>
        <v>524293.253180133</v>
      </c>
      <c r="H230" s="19" t="n">
        <f aca="false">INDEX(Premissas!$D$19:$D$30,C230)*(1+Premissas!$B$9)^(B230-1)*(1-Premissas!$B$10)^(B230-1)</f>
        <v>164324.185488606</v>
      </c>
      <c r="I230" s="19" t="n">
        <f aca="false">G230+H230</f>
        <v>688617.438668739</v>
      </c>
    </row>
    <row r="231" customFormat="false" ht="15" hidden="false" customHeight="true" outlineLevel="0" collapsed="false">
      <c r="A231" s="31" t="n">
        <v>229</v>
      </c>
      <c r="B231" s="31" t="n">
        <f aca="false">ROUNDUP(A231/12,0)</f>
        <v>20</v>
      </c>
      <c r="C231" s="31" t="n">
        <f aca="false">MOD(A231-1,12)+1</f>
        <v>1</v>
      </c>
      <c r="D231" s="32" t="n">
        <f aca="false">E231</f>
        <v>53260</v>
      </c>
      <c r="E231" s="32" t="n">
        <f aca="false">EDATE(Premissas!$B$5,A231-1)</f>
        <v>53260</v>
      </c>
      <c r="F231" s="33" t="n">
        <f aca="false">INDEX(Premissas!$B$19:$B$30,C231)*(1-Premissas!$B$10)^(B231-1)</f>
        <v>373626.857259957</v>
      </c>
      <c r="G231" s="34" t="n">
        <f aca="false">Premissas!$B$15*(1+Premissas!$B$8)^(B231-1)</f>
        <v>553129.382105041</v>
      </c>
      <c r="H231" s="35" t="n">
        <f aca="false">INDEX(Premissas!$D$19:$D$30,C231)*(1+Premissas!$B$9)^(B231-1)*(1-Premissas!$B$10)^(B231-1)</f>
        <v>185511.005782372</v>
      </c>
      <c r="I231" s="35" t="n">
        <f aca="false">G231+H231</f>
        <v>738640.387887413</v>
      </c>
    </row>
    <row r="232" customFormat="false" ht="15" hidden="false" customHeight="true" outlineLevel="0" collapsed="false">
      <c r="A232" s="31" t="n">
        <v>230</v>
      </c>
      <c r="B232" s="31" t="n">
        <f aca="false">ROUNDUP(A232/12,0)</f>
        <v>20</v>
      </c>
      <c r="C232" s="31" t="n">
        <f aca="false">MOD(A232-1,12)+1</f>
        <v>2</v>
      </c>
      <c r="D232" s="32" t="n">
        <f aca="false">E232</f>
        <v>53291</v>
      </c>
      <c r="E232" s="32" t="n">
        <f aca="false">EDATE(Premissas!$B$5,A232-1)</f>
        <v>53291</v>
      </c>
      <c r="F232" s="33" t="n">
        <f aca="false">INDEX(Premissas!$B$19:$B$30,C232)*(1-Premissas!$B$10)^(B232-1)</f>
        <v>381509.242047877</v>
      </c>
      <c r="G232" s="34" t="n">
        <f aca="false">Premissas!$B$15*(1+Premissas!$B$8)^(B232-1)</f>
        <v>553129.382105041</v>
      </c>
      <c r="H232" s="35" t="n">
        <f aca="false">INDEX(Premissas!$D$19:$D$30,C232)*(1+Premissas!$B$9)^(B232-1)*(1-Premissas!$B$10)^(B232-1)</f>
        <v>199118.301292241</v>
      </c>
      <c r="I232" s="35" t="n">
        <f aca="false">G232+H232</f>
        <v>752247.683397281</v>
      </c>
    </row>
    <row r="233" customFormat="false" ht="15" hidden="false" customHeight="true" outlineLevel="0" collapsed="false">
      <c r="A233" s="31" t="n">
        <v>231</v>
      </c>
      <c r="B233" s="31" t="n">
        <f aca="false">ROUNDUP(A233/12,0)</f>
        <v>20</v>
      </c>
      <c r="C233" s="31" t="n">
        <f aca="false">MOD(A233-1,12)+1</f>
        <v>3</v>
      </c>
      <c r="D233" s="32" t="n">
        <f aca="false">E233</f>
        <v>53321</v>
      </c>
      <c r="E233" s="32" t="n">
        <f aca="false">EDATE(Premissas!$B$5,A233-1)</f>
        <v>53321</v>
      </c>
      <c r="F233" s="33" t="n">
        <f aca="false">INDEX(Premissas!$B$19:$B$30,C233)*(1-Premissas!$B$10)^(B233-1)</f>
        <v>365699.014658957</v>
      </c>
      <c r="G233" s="34" t="n">
        <f aca="false">Premissas!$B$15*(1+Premissas!$B$8)^(B233-1)</f>
        <v>553129.382105041</v>
      </c>
      <c r="H233" s="35" t="n">
        <f aca="false">INDEX(Premissas!$D$19:$D$30,C233)*(1+Premissas!$B$9)^(B233-1)*(1-Premissas!$B$10)^(B233-1)</f>
        <v>171825.208367607</v>
      </c>
      <c r="I233" s="35" t="n">
        <f aca="false">G233+H233</f>
        <v>724954.590472648</v>
      </c>
    </row>
    <row r="234" customFormat="false" ht="15" hidden="false" customHeight="true" outlineLevel="0" collapsed="false">
      <c r="A234" s="31" t="n">
        <v>232</v>
      </c>
      <c r="B234" s="31" t="n">
        <f aca="false">ROUNDUP(A234/12,0)</f>
        <v>20</v>
      </c>
      <c r="C234" s="31" t="n">
        <f aca="false">MOD(A234-1,12)+1</f>
        <v>4</v>
      </c>
      <c r="D234" s="32" t="n">
        <f aca="false">E234</f>
        <v>53352</v>
      </c>
      <c r="E234" s="32" t="n">
        <f aca="false">EDATE(Premissas!$B$5,A234-1)</f>
        <v>53352</v>
      </c>
      <c r="F234" s="33" t="n">
        <f aca="false">INDEX(Premissas!$B$19:$B$30,C234)*(1-Premissas!$B$10)^(B234-1)</f>
        <v>365791.748597638</v>
      </c>
      <c r="G234" s="34" t="n">
        <f aca="false">Premissas!$B$15*(1+Premissas!$B$8)^(B234-1)</f>
        <v>553129.382105041</v>
      </c>
      <c r="H234" s="35" t="n">
        <f aca="false">INDEX(Premissas!$D$19:$D$30,C234)*(1+Premissas!$B$9)^(B234-1)*(1-Premissas!$B$10)^(B234-1)</f>
        <v>171985.290683476</v>
      </c>
      <c r="I234" s="35" t="n">
        <f aca="false">G234+H234</f>
        <v>725114.672788516</v>
      </c>
    </row>
    <row r="235" customFormat="false" ht="15" hidden="false" customHeight="true" outlineLevel="0" collapsed="false">
      <c r="A235" s="31" t="n">
        <v>233</v>
      </c>
      <c r="B235" s="31" t="n">
        <f aca="false">ROUNDUP(A235/12,0)</f>
        <v>20</v>
      </c>
      <c r="C235" s="31" t="n">
        <f aca="false">MOD(A235-1,12)+1</f>
        <v>5</v>
      </c>
      <c r="D235" s="32" t="n">
        <f aca="false">E235</f>
        <v>53383</v>
      </c>
      <c r="E235" s="32" t="n">
        <f aca="false">EDATE(Premissas!$B$5,A235-1)</f>
        <v>53383</v>
      </c>
      <c r="F235" s="33" t="n">
        <f aca="false">INDEX(Premissas!$B$19:$B$30,C235)*(1-Premissas!$B$10)^(B235-1)</f>
        <v>359524.025330288</v>
      </c>
      <c r="G235" s="34" t="n">
        <f aca="false">Premissas!$B$15*(1+Premissas!$B$8)^(B235-1)</f>
        <v>553129.382105041</v>
      </c>
      <c r="H235" s="35" t="n">
        <f aca="false">INDEX(Premissas!$D$19:$D$30,C235)*(1+Premissas!$B$9)^(B235-1)*(1-Premissas!$B$10)^(B235-1)</f>
        <v>161165.37565864</v>
      </c>
      <c r="I235" s="35" t="n">
        <f aca="false">G235+H235</f>
        <v>714294.75776368</v>
      </c>
    </row>
    <row r="236" customFormat="false" ht="15" hidden="false" customHeight="true" outlineLevel="0" collapsed="false">
      <c r="A236" s="31" t="n">
        <v>234</v>
      </c>
      <c r="B236" s="31" t="n">
        <f aca="false">ROUNDUP(A236/12,0)</f>
        <v>20</v>
      </c>
      <c r="C236" s="31" t="n">
        <f aca="false">MOD(A236-1,12)+1</f>
        <v>6</v>
      </c>
      <c r="D236" s="32" t="n">
        <f aca="false">E236</f>
        <v>53411</v>
      </c>
      <c r="E236" s="32" t="n">
        <f aca="false">EDATE(Premissas!$B$5,A236-1)</f>
        <v>53411</v>
      </c>
      <c r="F236" s="33" t="n">
        <f aca="false">INDEX(Premissas!$B$19:$B$30,C236)*(1-Premissas!$B$10)^(B236-1)</f>
        <v>339618.048982939</v>
      </c>
      <c r="G236" s="34" t="n">
        <f aca="false">Premissas!$B$15*(1+Premissas!$B$8)^(B236-1)</f>
        <v>553129.382105041</v>
      </c>
      <c r="H236" s="35" t="n">
        <f aca="false">INDEX(Premissas!$D$19:$D$30,C236)*(1+Premissas!$B$9)^(B236-1)*(1-Premissas!$B$10)^(B236-1)</f>
        <v>126801.827290304</v>
      </c>
      <c r="I236" s="35" t="n">
        <f aca="false">G236+H236</f>
        <v>679931.209395344</v>
      </c>
    </row>
    <row r="237" customFormat="false" ht="15" hidden="false" customHeight="true" outlineLevel="0" collapsed="false">
      <c r="A237" s="31" t="n">
        <v>235</v>
      </c>
      <c r="B237" s="31" t="n">
        <f aca="false">ROUNDUP(A237/12,0)</f>
        <v>20</v>
      </c>
      <c r="C237" s="31" t="n">
        <f aca="false">MOD(A237-1,12)+1</f>
        <v>7</v>
      </c>
      <c r="D237" s="32" t="n">
        <f aca="false">E237</f>
        <v>53442</v>
      </c>
      <c r="E237" s="32" t="n">
        <f aca="false">EDATE(Premissas!$B$5,A237-1)</f>
        <v>53442</v>
      </c>
      <c r="F237" s="33" t="n">
        <f aca="false">INDEX(Premissas!$B$19:$B$30,C237)*(1-Premissas!$B$10)^(B237-1)</f>
        <v>373483.210570627</v>
      </c>
      <c r="G237" s="34" t="n">
        <f aca="false">Premissas!$B$15*(1+Premissas!$B$8)^(B237-1)</f>
        <v>553129.382105041</v>
      </c>
      <c r="H237" s="35" t="n">
        <f aca="false">INDEX(Premissas!$D$19:$D$30,C237)*(1+Premissas!$B$9)^(B237-1)*(1-Premissas!$B$10)^(B237-1)</f>
        <v>185263.025225902</v>
      </c>
      <c r="I237" s="35" t="n">
        <f aca="false">G237+H237</f>
        <v>738392.407330943</v>
      </c>
    </row>
    <row r="238" customFormat="false" ht="15" hidden="false" customHeight="true" outlineLevel="0" collapsed="false">
      <c r="A238" s="31" t="n">
        <v>236</v>
      </c>
      <c r="B238" s="31" t="n">
        <f aca="false">ROUNDUP(A238/12,0)</f>
        <v>20</v>
      </c>
      <c r="C238" s="31" t="n">
        <f aca="false">MOD(A238-1,12)+1</f>
        <v>8</v>
      </c>
      <c r="D238" s="32" t="n">
        <f aca="false">E238</f>
        <v>53472</v>
      </c>
      <c r="E238" s="32" t="n">
        <f aca="false">EDATE(Premissas!$B$5,A238-1)</f>
        <v>53472</v>
      </c>
      <c r="F238" s="33" t="n">
        <f aca="false">INDEX(Premissas!$B$19:$B$30,C238)*(1-Premissas!$B$10)^(B238-1)</f>
        <v>415398.041698366</v>
      </c>
      <c r="G238" s="34" t="n">
        <f aca="false">Premissas!$B$15*(1+Premissas!$B$8)^(B238-1)</f>
        <v>553129.382105041</v>
      </c>
      <c r="H238" s="35" t="n">
        <f aca="false">INDEX(Premissas!$D$19:$D$30,C238)*(1+Premissas!$B$9)^(B238-1)*(1-Premissas!$B$10)^(B238-1)</f>
        <v>257620.300920287</v>
      </c>
      <c r="I238" s="35" t="n">
        <f aca="false">G238+H238</f>
        <v>810749.683025328</v>
      </c>
    </row>
    <row r="239" customFormat="false" ht="15" hidden="false" customHeight="true" outlineLevel="0" collapsed="false">
      <c r="A239" s="31" t="n">
        <v>237</v>
      </c>
      <c r="B239" s="31" t="n">
        <f aca="false">ROUNDUP(A239/12,0)</f>
        <v>20</v>
      </c>
      <c r="C239" s="31" t="n">
        <f aca="false">MOD(A239-1,12)+1</f>
        <v>9</v>
      </c>
      <c r="D239" s="32" t="n">
        <f aca="false">E239</f>
        <v>53503</v>
      </c>
      <c r="E239" s="32" t="n">
        <f aca="false">EDATE(Premissas!$B$5,A239-1)</f>
        <v>53503</v>
      </c>
      <c r="F239" s="33" t="n">
        <f aca="false">INDEX(Premissas!$B$19:$B$30,C239)*(1-Premissas!$B$10)^(B239-1)</f>
        <v>400204.222254799</v>
      </c>
      <c r="G239" s="34" t="n">
        <f aca="false">Premissas!$B$15*(1+Premissas!$B$8)^(B239-1)</f>
        <v>553129.382105041</v>
      </c>
      <c r="H239" s="35" t="n">
        <f aca="false">INDEX(Premissas!$D$19:$D$30,C239)*(1+Premissas!$B$9)^(B239-1)*(1-Premissas!$B$10)^(B239-1)</f>
        <v>231391.314296802</v>
      </c>
      <c r="I239" s="35" t="n">
        <f aca="false">G239+H239</f>
        <v>784520.696401843</v>
      </c>
    </row>
    <row r="240" customFormat="false" ht="15" hidden="false" customHeight="true" outlineLevel="0" collapsed="false">
      <c r="A240" s="31" t="n">
        <v>238</v>
      </c>
      <c r="B240" s="31" t="n">
        <f aca="false">ROUNDUP(A240/12,0)</f>
        <v>20</v>
      </c>
      <c r="C240" s="31" t="n">
        <f aca="false">MOD(A240-1,12)+1</f>
        <v>10</v>
      </c>
      <c r="D240" s="32" t="n">
        <f aca="false">E240</f>
        <v>53533</v>
      </c>
      <c r="E240" s="32" t="n">
        <f aca="false">EDATE(Premissas!$B$5,A240-1)</f>
        <v>53533</v>
      </c>
      <c r="F240" s="33" t="n">
        <f aca="false">INDEX(Premissas!$B$19:$B$30,C240)*(1-Premissas!$B$10)^(B240-1)</f>
        <v>381216.493731648</v>
      </c>
      <c r="G240" s="34" t="n">
        <f aca="false">Premissas!$B$15*(1+Premissas!$B$8)^(B240-1)</f>
        <v>553129.382105041</v>
      </c>
      <c r="H240" s="35" t="n">
        <f aca="false">INDEX(Premissas!$D$19:$D$30,C240)*(1+Premissas!$B$9)^(B240-1)*(1-Premissas!$B$10)^(B240-1)</f>
        <v>198612.943843595</v>
      </c>
      <c r="I240" s="35" t="n">
        <f aca="false">G240+H240</f>
        <v>751742.325948636</v>
      </c>
    </row>
    <row r="241" customFormat="false" ht="15" hidden="false" customHeight="true" outlineLevel="0" collapsed="false">
      <c r="A241" s="31" t="n">
        <v>239</v>
      </c>
      <c r="B241" s="31" t="n">
        <f aca="false">ROUNDUP(A241/12,0)</f>
        <v>20</v>
      </c>
      <c r="C241" s="31" t="n">
        <f aca="false">MOD(A241-1,12)+1</f>
        <v>11</v>
      </c>
      <c r="D241" s="32" t="n">
        <f aca="false">E241</f>
        <v>53564</v>
      </c>
      <c r="E241" s="32" t="n">
        <f aca="false">EDATE(Premissas!$B$5,A241-1)</f>
        <v>53564</v>
      </c>
      <c r="F241" s="33" t="n">
        <f aca="false">INDEX(Premissas!$B$19:$B$30,C241)*(1-Premissas!$B$10)^(B241-1)</f>
        <v>324020.564159229</v>
      </c>
      <c r="G241" s="34" t="n">
        <f aca="false">Premissas!$B$15*(1+Premissas!$B$8)^(B241-1)</f>
        <v>553129.382105041</v>
      </c>
      <c r="H241" s="35" t="n">
        <f aca="false">INDEX(Premissas!$D$19:$D$30,C241)*(1+Premissas!$B$9)^(B241-1)*(1-Premissas!$B$10)^(B241-1)</f>
        <v>99875.9955455608</v>
      </c>
      <c r="I241" s="35" t="n">
        <f aca="false">G241+H241</f>
        <v>653005.377650601</v>
      </c>
    </row>
    <row r="242" customFormat="false" ht="15" hidden="false" customHeight="true" outlineLevel="0" collapsed="false">
      <c r="A242" s="31" t="n">
        <v>240</v>
      </c>
      <c r="B242" s="31" t="n">
        <f aca="false">ROUNDUP(A242/12,0)</f>
        <v>20</v>
      </c>
      <c r="C242" s="31" t="n">
        <f aca="false">MOD(A242-1,12)+1</f>
        <v>12</v>
      </c>
      <c r="D242" s="32" t="n">
        <f aca="false">E242</f>
        <v>53595</v>
      </c>
      <c r="E242" s="32" t="n">
        <f aca="false">EDATE(Premissas!$B$5,A242-1)</f>
        <v>53595</v>
      </c>
      <c r="F242" s="33" t="n">
        <f aca="false">INDEX(Premissas!$B$19:$B$30,C242)*(1-Premissas!$B$10)^(B242-1)</f>
        <v>365613.553970368</v>
      </c>
      <c r="G242" s="34" t="n">
        <f aca="false">Premissas!$B$15*(1+Premissas!$B$8)^(B242-1)</f>
        <v>553129.382105041</v>
      </c>
      <c r="H242" s="35" t="n">
        <f aca="false">INDEX(Premissas!$D$19:$D$30,C242)*(1+Premissas!$B$9)^(B242-1)*(1-Premissas!$B$10)^(B242-1)</f>
        <v>171677.692789221</v>
      </c>
      <c r="I242" s="35" t="n">
        <f aca="false">G242+H242</f>
        <v>724807.074894262</v>
      </c>
    </row>
    <row r="243" customFormat="false" ht="15" hidden="false" customHeight="true" outlineLevel="0" collapsed="false">
      <c r="A243" s="28" t="n">
        <v>241</v>
      </c>
      <c r="B243" s="28" t="n">
        <f aca="false">ROUNDUP(A243/12,0)</f>
        <v>21</v>
      </c>
      <c r="C243" s="28" t="n">
        <f aca="false">MOD(A243-1,12)+1</f>
        <v>1</v>
      </c>
      <c r="D243" s="29" t="n">
        <f aca="false">E243</f>
        <v>53625</v>
      </c>
      <c r="E243" s="29" t="n">
        <f aca="false">EDATE(Premissas!$B$5,A243-1)</f>
        <v>53625</v>
      </c>
      <c r="F243" s="30" t="n">
        <f aca="false">INDEX(Premissas!$B$19:$B$30,C243)*(1-Premissas!$B$10)^(B243-1)</f>
        <v>371758.722973657</v>
      </c>
      <c r="G243" s="17" t="n">
        <f aca="false">Premissas!$B$15*(1+Premissas!$B$8)^(B243-1)</f>
        <v>583551.498120818</v>
      </c>
      <c r="H243" s="19" t="n">
        <f aca="false">INDEX(Premissas!$D$19:$D$30,C243)*(1+Premissas!$B$9)^(B243-1)*(1-Premissas!$B$10)^(B243-1)</f>
        <v>193812.623291134</v>
      </c>
      <c r="I243" s="19" t="n">
        <f aca="false">G243+H243</f>
        <v>777364.121411951</v>
      </c>
    </row>
    <row r="244" customFormat="false" ht="15" hidden="false" customHeight="true" outlineLevel="0" collapsed="false">
      <c r="A244" s="28" t="n">
        <v>242</v>
      </c>
      <c r="B244" s="28" t="n">
        <f aca="false">ROUNDUP(A244/12,0)</f>
        <v>21</v>
      </c>
      <c r="C244" s="28" t="n">
        <f aca="false">MOD(A244-1,12)+1</f>
        <v>2</v>
      </c>
      <c r="D244" s="29" t="n">
        <f aca="false">E244</f>
        <v>53656</v>
      </c>
      <c r="E244" s="29" t="n">
        <f aca="false">EDATE(Premissas!$B$5,A244-1)</f>
        <v>53656</v>
      </c>
      <c r="F244" s="30" t="n">
        <f aca="false">INDEX(Premissas!$B$19:$B$30,C244)*(1-Premissas!$B$10)^(B244-1)</f>
        <v>379601.695837638</v>
      </c>
      <c r="G244" s="17" t="n">
        <f aca="false">Premissas!$B$15*(1+Premissas!$B$8)^(B244-1)</f>
        <v>583551.498120818</v>
      </c>
      <c r="H244" s="19" t="n">
        <f aca="false">INDEX(Premissas!$D$19:$D$30,C244)*(1+Premissas!$B$9)^(B244-1)*(1-Premissas!$B$10)^(B244-1)</f>
        <v>208028.845275068</v>
      </c>
      <c r="I244" s="19" t="n">
        <f aca="false">G244+H244</f>
        <v>791580.343395886</v>
      </c>
    </row>
    <row r="245" customFormat="false" ht="15" hidden="false" customHeight="true" outlineLevel="0" collapsed="false">
      <c r="A245" s="28" t="n">
        <v>243</v>
      </c>
      <c r="B245" s="28" t="n">
        <f aca="false">ROUNDUP(A245/12,0)</f>
        <v>21</v>
      </c>
      <c r="C245" s="28" t="n">
        <f aca="false">MOD(A245-1,12)+1</f>
        <v>3</v>
      </c>
      <c r="D245" s="29" t="n">
        <f aca="false">E245</f>
        <v>53686</v>
      </c>
      <c r="E245" s="29" t="n">
        <f aca="false">EDATE(Premissas!$B$5,A245-1)</f>
        <v>53686</v>
      </c>
      <c r="F245" s="30" t="n">
        <f aca="false">INDEX(Premissas!$B$19:$B$30,C245)*(1-Premissas!$B$10)^(B245-1)</f>
        <v>363870.519585662</v>
      </c>
      <c r="G245" s="17" t="n">
        <f aca="false">Premissas!$B$15*(1+Premissas!$B$8)^(B245-1)</f>
        <v>583551.498120818</v>
      </c>
      <c r="H245" s="19" t="n">
        <f aca="false">INDEX(Premissas!$D$19:$D$30,C245)*(1+Premissas!$B$9)^(B245-1)*(1-Premissas!$B$10)^(B245-1)</f>
        <v>179514.386442058</v>
      </c>
      <c r="I245" s="19" t="n">
        <f aca="false">G245+H245</f>
        <v>763065.884562875</v>
      </c>
    </row>
    <row r="246" customFormat="false" ht="15" hidden="false" customHeight="true" outlineLevel="0" collapsed="false">
      <c r="A246" s="28" t="n">
        <v>244</v>
      </c>
      <c r="B246" s="28" t="n">
        <f aca="false">ROUNDUP(A246/12,0)</f>
        <v>21</v>
      </c>
      <c r="C246" s="28" t="n">
        <f aca="false">MOD(A246-1,12)+1</f>
        <v>4</v>
      </c>
      <c r="D246" s="29" t="n">
        <f aca="false">E246</f>
        <v>53717</v>
      </c>
      <c r="E246" s="29" t="n">
        <f aca="false">EDATE(Premissas!$B$5,A246-1)</f>
        <v>53717</v>
      </c>
      <c r="F246" s="30" t="n">
        <f aca="false">INDEX(Premissas!$B$19:$B$30,C246)*(1-Premissas!$B$10)^(B246-1)</f>
        <v>363962.78985465</v>
      </c>
      <c r="G246" s="17" t="n">
        <f aca="false">Premissas!$B$15*(1+Premissas!$B$8)^(B246-1)</f>
        <v>583551.498120818</v>
      </c>
      <c r="H246" s="19" t="n">
        <f aca="false">INDEX(Premissas!$D$19:$D$30,C246)*(1+Premissas!$B$9)^(B246-1)*(1-Premissas!$B$10)^(B246-1)</f>
        <v>179681.632441561</v>
      </c>
      <c r="I246" s="19" t="n">
        <f aca="false">G246+H246</f>
        <v>763233.130562379</v>
      </c>
    </row>
    <row r="247" customFormat="false" ht="15" hidden="false" customHeight="true" outlineLevel="0" collapsed="false">
      <c r="A247" s="28" t="n">
        <v>245</v>
      </c>
      <c r="B247" s="28" t="n">
        <f aca="false">ROUNDUP(A247/12,0)</f>
        <v>21</v>
      </c>
      <c r="C247" s="28" t="n">
        <f aca="false">MOD(A247-1,12)+1</f>
        <v>5</v>
      </c>
      <c r="D247" s="29" t="n">
        <f aca="false">E247</f>
        <v>53748</v>
      </c>
      <c r="E247" s="29" t="n">
        <f aca="false">EDATE(Premissas!$B$5,A247-1)</f>
        <v>53748</v>
      </c>
      <c r="F247" s="30" t="n">
        <f aca="false">INDEX(Premissas!$B$19:$B$30,C247)*(1-Premissas!$B$10)^(B247-1)</f>
        <v>357726.405203637</v>
      </c>
      <c r="G247" s="17" t="n">
        <f aca="false">Premissas!$B$15*(1+Premissas!$B$8)^(B247-1)</f>
        <v>583551.498120818</v>
      </c>
      <c r="H247" s="19" t="n">
        <f aca="false">INDEX(Premissas!$D$19:$D$30,C247)*(1+Premissas!$B$9)^(B247-1)*(1-Premissas!$B$10)^(B247-1)</f>
        <v>168377.526219364</v>
      </c>
      <c r="I247" s="19" t="n">
        <f aca="false">G247+H247</f>
        <v>751929.024340182</v>
      </c>
    </row>
    <row r="248" customFormat="false" ht="15" hidden="false" customHeight="true" outlineLevel="0" collapsed="false">
      <c r="A248" s="28" t="n">
        <v>246</v>
      </c>
      <c r="B248" s="28" t="n">
        <f aca="false">ROUNDUP(A248/12,0)</f>
        <v>21</v>
      </c>
      <c r="C248" s="28" t="n">
        <f aca="false">MOD(A248-1,12)+1</f>
        <v>6</v>
      </c>
      <c r="D248" s="29" t="n">
        <f aca="false">E248</f>
        <v>53776</v>
      </c>
      <c r="E248" s="29" t="n">
        <f aca="false">EDATE(Premissas!$B$5,A248-1)</f>
        <v>53776</v>
      </c>
      <c r="F248" s="30" t="n">
        <f aca="false">INDEX(Premissas!$B$19:$B$30,C248)*(1-Premissas!$B$10)^(B248-1)</f>
        <v>337919.958738024</v>
      </c>
      <c r="G248" s="17" t="n">
        <f aca="false">Premissas!$B$15*(1+Premissas!$B$8)^(B248-1)</f>
        <v>583551.498120818</v>
      </c>
      <c r="H248" s="19" t="n">
        <f aca="false">INDEX(Premissas!$D$19:$D$30,C248)*(1+Premissas!$B$9)^(B248-1)*(1-Premissas!$B$10)^(B248-1)</f>
        <v>132476.209061545</v>
      </c>
      <c r="I248" s="19" t="n">
        <f aca="false">G248+H248</f>
        <v>716027.707182363</v>
      </c>
    </row>
    <row r="249" customFormat="false" ht="15" hidden="false" customHeight="true" outlineLevel="0" collapsed="false">
      <c r="A249" s="28" t="n">
        <v>247</v>
      </c>
      <c r="B249" s="28" t="n">
        <f aca="false">ROUNDUP(A249/12,0)</f>
        <v>21</v>
      </c>
      <c r="C249" s="28" t="n">
        <f aca="false">MOD(A249-1,12)+1</f>
        <v>7</v>
      </c>
      <c r="D249" s="29" t="n">
        <f aca="false">E249</f>
        <v>53807</v>
      </c>
      <c r="E249" s="29" t="n">
        <f aca="false">EDATE(Premissas!$B$5,A249-1)</f>
        <v>53807</v>
      </c>
      <c r="F249" s="30" t="n">
        <f aca="false">INDEX(Premissas!$B$19:$B$30,C249)*(1-Premissas!$B$10)^(B249-1)</f>
        <v>371615.794517773</v>
      </c>
      <c r="G249" s="17" t="n">
        <f aca="false">Premissas!$B$15*(1+Premissas!$B$8)^(B249-1)</f>
        <v>583551.498120818</v>
      </c>
      <c r="H249" s="19" t="n">
        <f aca="false">INDEX(Premissas!$D$19:$D$30,C249)*(1+Premissas!$B$9)^(B249-1)*(1-Premissas!$B$10)^(B249-1)</f>
        <v>193553.545604761</v>
      </c>
      <c r="I249" s="19" t="n">
        <f aca="false">G249+H249</f>
        <v>777105.043725579</v>
      </c>
    </row>
    <row r="250" customFormat="false" ht="15" hidden="false" customHeight="true" outlineLevel="0" collapsed="false">
      <c r="A250" s="28" t="n">
        <v>248</v>
      </c>
      <c r="B250" s="28" t="n">
        <f aca="false">ROUNDUP(A250/12,0)</f>
        <v>21</v>
      </c>
      <c r="C250" s="28" t="n">
        <f aca="false">MOD(A250-1,12)+1</f>
        <v>8</v>
      </c>
      <c r="D250" s="29" t="n">
        <f aca="false">E250</f>
        <v>53837</v>
      </c>
      <c r="E250" s="29" t="n">
        <f aca="false">EDATE(Premissas!$B$5,A250-1)</f>
        <v>53837</v>
      </c>
      <c r="F250" s="30" t="n">
        <f aca="false">INDEX(Premissas!$B$19:$B$30,C250)*(1-Premissas!$B$10)^(B250-1)</f>
        <v>413321.051489874</v>
      </c>
      <c r="G250" s="17" t="n">
        <f aca="false">Premissas!$B$15*(1+Premissas!$B$8)^(B250-1)</f>
        <v>583551.498120818</v>
      </c>
      <c r="H250" s="19" t="n">
        <f aca="false">INDEX(Premissas!$D$19:$D$30,C250)*(1+Premissas!$B$9)^(B250-1)*(1-Premissas!$B$10)^(B250-1)</f>
        <v>269148.80938647</v>
      </c>
      <c r="I250" s="19" t="n">
        <f aca="false">G250+H250</f>
        <v>852700.307507288</v>
      </c>
    </row>
    <row r="251" customFormat="false" ht="15" hidden="false" customHeight="true" outlineLevel="0" collapsed="false">
      <c r="A251" s="28" t="n">
        <v>249</v>
      </c>
      <c r="B251" s="28" t="n">
        <f aca="false">ROUNDUP(A251/12,0)</f>
        <v>21</v>
      </c>
      <c r="C251" s="28" t="n">
        <f aca="false">MOD(A251-1,12)+1</f>
        <v>9</v>
      </c>
      <c r="D251" s="29" t="n">
        <f aca="false">E251</f>
        <v>53868</v>
      </c>
      <c r="E251" s="29" t="n">
        <f aca="false">EDATE(Premissas!$B$5,A251-1)</f>
        <v>53868</v>
      </c>
      <c r="F251" s="30" t="n">
        <f aca="false">INDEX(Premissas!$B$19:$B$30,C251)*(1-Premissas!$B$10)^(B251-1)</f>
        <v>398203.201143525</v>
      </c>
      <c r="G251" s="17" t="n">
        <f aca="false">Premissas!$B$15*(1+Premissas!$B$8)^(B251-1)</f>
        <v>583551.498120818</v>
      </c>
      <c r="H251" s="19" t="n">
        <f aca="false">INDEX(Premissas!$D$19:$D$30,C251)*(1+Premissas!$B$9)^(B251-1)*(1-Premissas!$B$10)^(B251-1)</f>
        <v>241746.075611584</v>
      </c>
      <c r="I251" s="19" t="n">
        <f aca="false">G251+H251</f>
        <v>825297.573732402</v>
      </c>
    </row>
    <row r="252" customFormat="false" ht="15" hidden="false" customHeight="true" outlineLevel="0" collapsed="false">
      <c r="A252" s="28" t="n">
        <v>250</v>
      </c>
      <c r="B252" s="28" t="n">
        <f aca="false">ROUNDUP(A252/12,0)</f>
        <v>21</v>
      </c>
      <c r="C252" s="28" t="n">
        <f aca="false">MOD(A252-1,12)+1</f>
        <v>10</v>
      </c>
      <c r="D252" s="29" t="n">
        <f aca="false">E252</f>
        <v>53898</v>
      </c>
      <c r="E252" s="29" t="n">
        <f aca="false">EDATE(Premissas!$B$5,A252-1)</f>
        <v>53898</v>
      </c>
      <c r="F252" s="30" t="n">
        <f aca="false">INDEX(Premissas!$B$19:$B$30,C252)*(1-Premissas!$B$10)^(B252-1)</f>
        <v>379310.411262989</v>
      </c>
      <c r="G252" s="17" t="n">
        <f aca="false">Premissas!$B$15*(1+Premissas!$B$8)^(B252-1)</f>
        <v>583551.498120818</v>
      </c>
      <c r="H252" s="19" t="n">
        <f aca="false">INDEX(Premissas!$D$19:$D$30,C252)*(1+Premissas!$B$9)^(B252-1)*(1-Premissas!$B$10)^(B252-1)</f>
        <v>207500.873080596</v>
      </c>
      <c r="I252" s="19" t="n">
        <f aca="false">G252+H252</f>
        <v>791052.371201414</v>
      </c>
    </row>
    <row r="253" customFormat="false" ht="15" hidden="false" customHeight="true" outlineLevel="0" collapsed="false">
      <c r="A253" s="28" t="n">
        <v>251</v>
      </c>
      <c r="B253" s="28" t="n">
        <f aca="false">ROUNDUP(A253/12,0)</f>
        <v>21</v>
      </c>
      <c r="C253" s="28" t="n">
        <f aca="false">MOD(A253-1,12)+1</f>
        <v>11</v>
      </c>
      <c r="D253" s="29" t="n">
        <f aca="false">E253</f>
        <v>53929</v>
      </c>
      <c r="E253" s="29" t="n">
        <f aca="false">EDATE(Premissas!$B$5,A253-1)</f>
        <v>53929</v>
      </c>
      <c r="F253" s="30" t="n">
        <f aca="false">INDEX(Premissas!$B$19:$B$30,C253)*(1-Premissas!$B$10)^(B253-1)</f>
        <v>322400.461338433</v>
      </c>
      <c r="G253" s="17" t="n">
        <f aca="false">Premissas!$B$15*(1+Premissas!$B$8)^(B253-1)</f>
        <v>583551.498120818</v>
      </c>
      <c r="H253" s="19" t="n">
        <f aca="false">INDEX(Premissas!$D$19:$D$30,C253)*(1+Premissas!$B$9)^(B253-1)*(1-Premissas!$B$10)^(B253-1)</f>
        <v>104345.446346225</v>
      </c>
      <c r="I253" s="19" t="n">
        <f aca="false">G253+H253</f>
        <v>687896.944467042</v>
      </c>
    </row>
    <row r="254" customFormat="false" ht="15" hidden="false" customHeight="true" outlineLevel="0" collapsed="false">
      <c r="A254" s="28" t="n">
        <v>252</v>
      </c>
      <c r="B254" s="28" t="n">
        <f aca="false">ROUNDUP(A254/12,0)</f>
        <v>21</v>
      </c>
      <c r="C254" s="28" t="n">
        <f aca="false">MOD(A254-1,12)+1</f>
        <v>12</v>
      </c>
      <c r="D254" s="29" t="n">
        <f aca="false">E254</f>
        <v>53960</v>
      </c>
      <c r="E254" s="29" t="n">
        <f aca="false">EDATE(Premissas!$B$5,A254-1)</f>
        <v>53960</v>
      </c>
      <c r="F254" s="30" t="n">
        <f aca="false">INDEX(Premissas!$B$19:$B$30,C254)*(1-Premissas!$B$10)^(B254-1)</f>
        <v>363785.486200516</v>
      </c>
      <c r="G254" s="17" t="n">
        <f aca="false">Premissas!$B$15*(1+Premissas!$B$8)^(B254-1)</f>
        <v>583551.498120818</v>
      </c>
      <c r="H254" s="19" t="n">
        <f aca="false">INDEX(Premissas!$D$19:$D$30,C254)*(1+Premissas!$B$9)^(B254-1)*(1-Premissas!$B$10)^(B254-1)</f>
        <v>179360.269541539</v>
      </c>
      <c r="I254" s="19" t="n">
        <f aca="false">G254+H254</f>
        <v>762911.767662357</v>
      </c>
    </row>
    <row r="255" customFormat="false" ht="15" hidden="false" customHeight="true" outlineLevel="0" collapsed="false">
      <c r="A255" s="31" t="n">
        <v>253</v>
      </c>
      <c r="B255" s="31" t="n">
        <f aca="false">ROUNDUP(A255/12,0)</f>
        <v>22</v>
      </c>
      <c r="C255" s="31" t="n">
        <f aca="false">MOD(A255-1,12)+1</f>
        <v>1</v>
      </c>
      <c r="D255" s="32" t="n">
        <f aca="false">E255</f>
        <v>53990</v>
      </c>
      <c r="E255" s="32" t="n">
        <f aca="false">EDATE(Premissas!$B$5,A255-1)</f>
        <v>53990</v>
      </c>
      <c r="F255" s="33" t="n">
        <f aca="false">INDEX(Premissas!$B$19:$B$30,C255)*(1-Premissas!$B$10)^(B255-1)</f>
        <v>369899.929358789</v>
      </c>
      <c r="G255" s="34" t="n">
        <f aca="false">Premissas!$B$15*(1+Premissas!$B$8)^(B255-1)</f>
        <v>615646.830517463</v>
      </c>
      <c r="H255" s="35" t="n">
        <f aca="false">INDEX(Premissas!$D$19:$D$30,C255)*(1+Premissas!$B$9)^(B255-1)*(1-Premissas!$B$10)^(B255-1)</f>
        <v>202485.738183412</v>
      </c>
      <c r="I255" s="35" t="n">
        <f aca="false">G255+H255</f>
        <v>818132.568700874</v>
      </c>
    </row>
    <row r="256" customFormat="false" ht="15" hidden="false" customHeight="true" outlineLevel="0" collapsed="false">
      <c r="A256" s="31" t="n">
        <v>254</v>
      </c>
      <c r="B256" s="31" t="n">
        <f aca="false">ROUNDUP(A256/12,0)</f>
        <v>22</v>
      </c>
      <c r="C256" s="31" t="n">
        <f aca="false">MOD(A256-1,12)+1</f>
        <v>2</v>
      </c>
      <c r="D256" s="32" t="n">
        <f aca="false">E256</f>
        <v>54021</v>
      </c>
      <c r="E256" s="32" t="n">
        <f aca="false">EDATE(Premissas!$B$5,A256-1)</f>
        <v>54021</v>
      </c>
      <c r="F256" s="33" t="n">
        <f aca="false">INDEX(Premissas!$B$19:$B$30,C256)*(1-Premissas!$B$10)^(B256-1)</f>
        <v>377703.68735845</v>
      </c>
      <c r="G256" s="34" t="n">
        <f aca="false">Premissas!$B$15*(1+Premissas!$B$8)^(B256-1)</f>
        <v>615646.830517463</v>
      </c>
      <c r="H256" s="35" t="n">
        <f aca="false">INDEX(Premissas!$D$19:$D$30,C256)*(1+Premissas!$B$9)^(B256-1)*(1-Premissas!$B$10)^(B256-1)</f>
        <v>217338.136101128</v>
      </c>
      <c r="I256" s="35" t="n">
        <f aca="false">G256+H256</f>
        <v>832984.96661859</v>
      </c>
    </row>
    <row r="257" customFormat="false" ht="15" hidden="false" customHeight="true" outlineLevel="0" collapsed="false">
      <c r="A257" s="31" t="n">
        <v>255</v>
      </c>
      <c r="B257" s="31" t="n">
        <f aca="false">ROUNDUP(A257/12,0)</f>
        <v>22</v>
      </c>
      <c r="C257" s="31" t="n">
        <f aca="false">MOD(A257-1,12)+1</f>
        <v>3</v>
      </c>
      <c r="D257" s="32" t="n">
        <f aca="false">E257</f>
        <v>54051</v>
      </c>
      <c r="E257" s="32" t="n">
        <f aca="false">EDATE(Premissas!$B$5,A257-1)</f>
        <v>54051</v>
      </c>
      <c r="F257" s="33" t="n">
        <f aca="false">INDEX(Premissas!$B$19:$B$30,C257)*(1-Premissas!$B$10)^(B257-1)</f>
        <v>362051.166987734</v>
      </c>
      <c r="G257" s="34" t="n">
        <f aca="false">Premissas!$B$15*(1+Premissas!$B$8)^(B257-1)</f>
        <v>615646.830517463</v>
      </c>
      <c r="H257" s="35" t="n">
        <f aca="false">INDEX(Premissas!$D$19:$D$30,C257)*(1+Premissas!$B$9)^(B257-1)*(1-Premissas!$B$10)^(B257-1)</f>
        <v>187547.65523534</v>
      </c>
      <c r="I257" s="35" t="n">
        <f aca="false">G257+H257</f>
        <v>803194.485752802</v>
      </c>
    </row>
    <row r="258" customFormat="false" ht="15" hidden="false" customHeight="true" outlineLevel="0" collapsed="false">
      <c r="A258" s="31" t="n">
        <v>256</v>
      </c>
      <c r="B258" s="31" t="n">
        <f aca="false">ROUNDUP(A258/12,0)</f>
        <v>22</v>
      </c>
      <c r="C258" s="31" t="n">
        <f aca="false">MOD(A258-1,12)+1</f>
        <v>4</v>
      </c>
      <c r="D258" s="32" t="n">
        <f aca="false">E258</f>
        <v>54082</v>
      </c>
      <c r="E258" s="32" t="n">
        <f aca="false">EDATE(Premissas!$B$5,A258-1)</f>
        <v>54082</v>
      </c>
      <c r="F258" s="33" t="n">
        <f aca="false">INDEX(Premissas!$B$19:$B$30,C258)*(1-Premissas!$B$10)^(B258-1)</f>
        <v>362142.975905377</v>
      </c>
      <c r="G258" s="34" t="n">
        <f aca="false">Premissas!$B$15*(1+Premissas!$B$8)^(B258-1)</f>
        <v>615646.830517463</v>
      </c>
      <c r="H258" s="35" t="n">
        <f aca="false">INDEX(Premissas!$D$19:$D$30,C258)*(1+Premissas!$B$9)^(B258-1)*(1-Premissas!$B$10)^(B258-1)</f>
        <v>187722.385493321</v>
      </c>
      <c r="I258" s="35" t="n">
        <f aca="false">G258+H258</f>
        <v>803369.216010784</v>
      </c>
    </row>
    <row r="259" customFormat="false" ht="15" hidden="false" customHeight="true" outlineLevel="0" collapsed="false">
      <c r="A259" s="31" t="n">
        <v>257</v>
      </c>
      <c r="B259" s="31" t="n">
        <f aca="false">ROUNDUP(A259/12,0)</f>
        <v>22</v>
      </c>
      <c r="C259" s="31" t="n">
        <f aca="false">MOD(A259-1,12)+1</f>
        <v>5</v>
      </c>
      <c r="D259" s="32" t="n">
        <f aca="false">E259</f>
        <v>54113</v>
      </c>
      <c r="E259" s="32" t="n">
        <f aca="false">EDATE(Premissas!$B$5,A259-1)</f>
        <v>54113</v>
      </c>
      <c r="F259" s="33" t="n">
        <f aca="false">INDEX(Premissas!$B$19:$B$30,C259)*(1-Premissas!$B$10)^(B259-1)</f>
        <v>355937.773177619</v>
      </c>
      <c r="G259" s="34" t="n">
        <f aca="false">Premissas!$B$15*(1+Premissas!$B$8)^(B259-1)</f>
        <v>615646.830517463</v>
      </c>
      <c r="H259" s="35" t="n">
        <f aca="false">INDEX(Premissas!$D$19:$D$30,C259)*(1+Premissas!$B$9)^(B259-1)*(1-Premissas!$B$10)^(B259-1)</f>
        <v>175912.420517681</v>
      </c>
      <c r="I259" s="35" t="n">
        <f aca="false">G259+H259</f>
        <v>791559.251035143</v>
      </c>
    </row>
    <row r="260" customFormat="false" ht="15" hidden="false" customHeight="true" outlineLevel="0" collapsed="false">
      <c r="A260" s="31" t="n">
        <v>258</v>
      </c>
      <c r="B260" s="31" t="n">
        <f aca="false">ROUNDUP(A260/12,0)</f>
        <v>22</v>
      </c>
      <c r="C260" s="31" t="n">
        <f aca="false">MOD(A260-1,12)+1</f>
        <v>6</v>
      </c>
      <c r="D260" s="32" t="n">
        <f aca="false">E260</f>
        <v>54142</v>
      </c>
      <c r="E260" s="32" t="n">
        <f aca="false">EDATE(Premissas!$B$5,A260-1)</f>
        <v>54142</v>
      </c>
      <c r="F260" s="33" t="n">
        <f aca="false">INDEX(Premissas!$B$19:$B$30,C260)*(1-Premissas!$B$10)^(B260-1)</f>
        <v>336230.358944334</v>
      </c>
      <c r="G260" s="34" t="n">
        <f aca="false">Premissas!$B$15*(1+Premissas!$B$8)^(B260-1)</f>
        <v>615646.830517463</v>
      </c>
      <c r="H260" s="35" t="n">
        <f aca="false">INDEX(Premissas!$D$19:$D$30,C260)*(1+Premissas!$B$9)^(B260-1)*(1-Premissas!$B$10)^(B260-1)</f>
        <v>138404.519417049</v>
      </c>
      <c r="I260" s="35" t="n">
        <f aca="false">G260+H260</f>
        <v>754051.349934512</v>
      </c>
    </row>
    <row r="261" customFormat="false" ht="15" hidden="false" customHeight="true" outlineLevel="0" collapsed="false">
      <c r="A261" s="31" t="n">
        <v>259</v>
      </c>
      <c r="B261" s="31" t="n">
        <f aca="false">ROUNDUP(A261/12,0)</f>
        <v>22</v>
      </c>
      <c r="C261" s="31" t="n">
        <f aca="false">MOD(A261-1,12)+1</f>
        <v>7</v>
      </c>
      <c r="D261" s="32" t="n">
        <f aca="false">E261</f>
        <v>54173</v>
      </c>
      <c r="E261" s="32" t="n">
        <f aca="false">EDATE(Premissas!$B$5,A261-1)</f>
        <v>54173</v>
      </c>
      <c r="F261" s="33" t="n">
        <f aca="false">INDEX(Premissas!$B$19:$B$30,C261)*(1-Premissas!$B$10)^(B261-1)</f>
        <v>369757.715545185</v>
      </c>
      <c r="G261" s="34" t="n">
        <f aca="false">Premissas!$B$15*(1+Premissas!$B$8)^(B261-1)</f>
        <v>615646.830517463</v>
      </c>
      <c r="H261" s="35" t="n">
        <f aca="false">INDEX(Premissas!$D$19:$D$30,C261)*(1+Premissas!$B$9)^(B261-1)*(1-Premissas!$B$10)^(B261-1)</f>
        <v>202215.066770574</v>
      </c>
      <c r="I261" s="35" t="n">
        <f aca="false">G261+H261</f>
        <v>817861.897288037</v>
      </c>
    </row>
    <row r="262" customFormat="false" ht="15" hidden="false" customHeight="true" outlineLevel="0" collapsed="false">
      <c r="A262" s="31" t="n">
        <v>260</v>
      </c>
      <c r="B262" s="31" t="n">
        <f aca="false">ROUNDUP(A262/12,0)</f>
        <v>22</v>
      </c>
      <c r="C262" s="31" t="n">
        <f aca="false">MOD(A262-1,12)+1</f>
        <v>8</v>
      </c>
      <c r="D262" s="32" t="n">
        <f aca="false">E262</f>
        <v>54203</v>
      </c>
      <c r="E262" s="32" t="n">
        <f aca="false">EDATE(Premissas!$B$5,A262-1)</f>
        <v>54203</v>
      </c>
      <c r="F262" s="33" t="n">
        <f aca="false">INDEX(Premissas!$B$19:$B$30,C262)*(1-Premissas!$B$10)^(B262-1)</f>
        <v>411254.446232425</v>
      </c>
      <c r="G262" s="34" t="n">
        <f aca="false">Premissas!$B$15*(1+Premissas!$B$8)^(B262-1)</f>
        <v>615646.830517463</v>
      </c>
      <c r="H262" s="35" t="n">
        <f aca="false">INDEX(Premissas!$D$19:$D$30,C262)*(1+Premissas!$B$9)^(B262-1)*(1-Premissas!$B$10)^(B262-1)</f>
        <v>281193.218606515</v>
      </c>
      <c r="I262" s="35" t="n">
        <f aca="false">G262+H262</f>
        <v>896840.049123977</v>
      </c>
    </row>
    <row r="263" customFormat="false" ht="15" hidden="false" customHeight="true" outlineLevel="0" collapsed="false">
      <c r="A263" s="31" t="n">
        <v>261</v>
      </c>
      <c r="B263" s="31" t="n">
        <f aca="false">ROUNDUP(A263/12,0)</f>
        <v>22</v>
      </c>
      <c r="C263" s="31" t="n">
        <f aca="false">MOD(A263-1,12)+1</f>
        <v>9</v>
      </c>
      <c r="D263" s="32" t="n">
        <f aca="false">E263</f>
        <v>54234</v>
      </c>
      <c r="E263" s="32" t="n">
        <f aca="false">EDATE(Premissas!$B$5,A263-1)</f>
        <v>54234</v>
      </c>
      <c r="F263" s="33" t="n">
        <f aca="false">INDEX(Premissas!$B$19:$B$30,C263)*(1-Premissas!$B$10)^(B263-1)</f>
        <v>396212.185137807</v>
      </c>
      <c r="G263" s="34" t="n">
        <f aca="false">Premissas!$B$15*(1+Premissas!$B$8)^(B263-1)</f>
        <v>615646.830517463</v>
      </c>
      <c r="H263" s="35" t="n">
        <f aca="false">INDEX(Premissas!$D$19:$D$30,C263)*(1+Premissas!$B$9)^(B263-1)*(1-Premissas!$B$10)^(B263-1)</f>
        <v>252564.212495203</v>
      </c>
      <c r="I263" s="35" t="n">
        <f aca="false">G263+H263</f>
        <v>868211.043012665</v>
      </c>
    </row>
    <row r="264" customFormat="false" ht="15" hidden="false" customHeight="true" outlineLevel="0" collapsed="false">
      <c r="A264" s="31" t="n">
        <v>262</v>
      </c>
      <c r="B264" s="31" t="n">
        <f aca="false">ROUNDUP(A264/12,0)</f>
        <v>22</v>
      </c>
      <c r="C264" s="31" t="n">
        <f aca="false">MOD(A264-1,12)+1</f>
        <v>10</v>
      </c>
      <c r="D264" s="32" t="n">
        <f aca="false">E264</f>
        <v>54264</v>
      </c>
      <c r="E264" s="32" t="n">
        <f aca="false">EDATE(Premissas!$B$5,A264-1)</f>
        <v>54264</v>
      </c>
      <c r="F264" s="33" t="n">
        <f aca="false">INDEX(Premissas!$B$19:$B$30,C264)*(1-Premissas!$B$10)^(B264-1)</f>
        <v>377413.859206674</v>
      </c>
      <c r="G264" s="34" t="n">
        <f aca="false">Premissas!$B$15*(1+Premissas!$B$8)^(B264-1)</f>
        <v>615646.830517463</v>
      </c>
      <c r="H264" s="35" t="n">
        <f aca="false">INDEX(Premissas!$D$19:$D$30,C264)*(1+Premissas!$B$9)^(B264-1)*(1-Premissas!$B$10)^(B264-1)</f>
        <v>216786.537150953</v>
      </c>
      <c r="I264" s="35" t="n">
        <f aca="false">G264+H264</f>
        <v>832433.367668415</v>
      </c>
    </row>
    <row r="265" customFormat="false" ht="15" hidden="false" customHeight="true" outlineLevel="0" collapsed="false">
      <c r="A265" s="31" t="n">
        <v>263</v>
      </c>
      <c r="B265" s="31" t="n">
        <f aca="false">ROUNDUP(A265/12,0)</f>
        <v>22</v>
      </c>
      <c r="C265" s="31" t="n">
        <f aca="false">MOD(A265-1,12)+1</f>
        <v>11</v>
      </c>
      <c r="D265" s="32" t="n">
        <f aca="false">E265</f>
        <v>54295</v>
      </c>
      <c r="E265" s="32" t="n">
        <f aca="false">EDATE(Premissas!$B$5,A265-1)</f>
        <v>54295</v>
      </c>
      <c r="F265" s="33" t="n">
        <f aca="false">INDEX(Premissas!$B$19:$B$30,C265)*(1-Premissas!$B$10)^(B265-1)</f>
        <v>320788.459031741</v>
      </c>
      <c r="G265" s="34" t="n">
        <f aca="false">Premissas!$B$15*(1+Premissas!$B$8)^(B265-1)</f>
        <v>615646.830517463</v>
      </c>
      <c r="H265" s="35" t="n">
        <f aca="false">INDEX(Premissas!$D$19:$D$30,C265)*(1+Premissas!$B$9)^(B265-1)*(1-Premissas!$B$10)^(B265-1)</f>
        <v>109014.905070218</v>
      </c>
      <c r="I265" s="35" t="n">
        <f aca="false">G265+H265</f>
        <v>724661.735587681</v>
      </c>
    </row>
    <row r="266" customFormat="false" ht="15" hidden="false" customHeight="true" outlineLevel="0" collapsed="false">
      <c r="A266" s="31" t="n">
        <v>264</v>
      </c>
      <c r="B266" s="31" t="n">
        <f aca="false">ROUNDUP(A266/12,0)</f>
        <v>22</v>
      </c>
      <c r="C266" s="31" t="n">
        <f aca="false">MOD(A266-1,12)+1</f>
        <v>12</v>
      </c>
      <c r="D266" s="32" t="n">
        <f aca="false">E266</f>
        <v>54326</v>
      </c>
      <c r="E266" s="32" t="n">
        <f aca="false">EDATE(Premissas!$B$5,A266-1)</f>
        <v>54326</v>
      </c>
      <c r="F266" s="33" t="n">
        <f aca="false">INDEX(Premissas!$B$19:$B$30,C266)*(1-Premissas!$B$10)^(B266-1)</f>
        <v>361966.558769514</v>
      </c>
      <c r="G266" s="34" t="n">
        <f aca="false">Premissas!$B$15*(1+Premissas!$B$8)^(B266-1)</f>
        <v>615646.830517463</v>
      </c>
      <c r="H266" s="35" t="n">
        <f aca="false">INDEX(Premissas!$D$19:$D$30,C266)*(1+Premissas!$B$9)^(B266-1)*(1-Premissas!$B$10)^(B266-1)</f>
        <v>187386.641603523</v>
      </c>
      <c r="I266" s="35" t="n">
        <f aca="false">G266+H266</f>
        <v>803033.472120985</v>
      </c>
    </row>
    <row r="267" customFormat="false" ht="15" hidden="false" customHeight="true" outlineLevel="0" collapsed="false">
      <c r="A267" s="28" t="n">
        <v>265</v>
      </c>
      <c r="B267" s="28" t="n">
        <f aca="false">ROUNDUP(A267/12,0)</f>
        <v>23</v>
      </c>
      <c r="C267" s="28" t="n">
        <f aca="false">MOD(A267-1,12)+1</f>
        <v>1</v>
      </c>
      <c r="D267" s="29" t="n">
        <f aca="false">E267</f>
        <v>54356</v>
      </c>
      <c r="E267" s="29" t="n">
        <f aca="false">EDATE(Premissas!$B$5,A267-1)</f>
        <v>54356</v>
      </c>
      <c r="F267" s="30" t="n">
        <f aca="false">INDEX(Premissas!$B$19:$B$30,C267)*(1-Premissas!$B$10)^(B267-1)</f>
        <v>368050.429711995</v>
      </c>
      <c r="G267" s="17" t="n">
        <f aca="false">Premissas!$B$15*(1+Premissas!$B$8)^(B267-1)</f>
        <v>649507.406195923</v>
      </c>
      <c r="H267" s="19" t="n">
        <f aca="false">INDEX(Premissas!$D$19:$D$30,C267)*(1+Premissas!$B$9)^(B267-1)*(1-Premissas!$B$10)^(B267-1)</f>
        <v>211546.97496712</v>
      </c>
      <c r="I267" s="19" t="n">
        <f aca="false">G267+H267</f>
        <v>861054.381163043</v>
      </c>
    </row>
    <row r="268" customFormat="false" ht="15" hidden="false" customHeight="true" outlineLevel="0" collapsed="false">
      <c r="A268" s="28" t="n">
        <v>266</v>
      </c>
      <c r="B268" s="28" t="n">
        <f aca="false">ROUNDUP(A268/12,0)</f>
        <v>23</v>
      </c>
      <c r="C268" s="28" t="n">
        <f aca="false">MOD(A268-1,12)+1</f>
        <v>2</v>
      </c>
      <c r="D268" s="29" t="n">
        <f aca="false">E268</f>
        <v>54387</v>
      </c>
      <c r="E268" s="29" t="n">
        <f aca="false">EDATE(Premissas!$B$5,A268-1)</f>
        <v>54387</v>
      </c>
      <c r="F268" s="30" t="n">
        <f aca="false">INDEX(Premissas!$B$19:$B$30,C268)*(1-Premissas!$B$10)^(B268-1)</f>
        <v>375815.168921657</v>
      </c>
      <c r="G268" s="17" t="n">
        <f aca="false">Premissas!$B$15*(1+Premissas!$B$8)^(B268-1)</f>
        <v>649507.406195923</v>
      </c>
      <c r="H268" s="19" t="n">
        <f aca="false">INDEX(Premissas!$D$19:$D$30,C268)*(1+Premissas!$B$9)^(B268-1)*(1-Premissas!$B$10)^(B268-1)</f>
        <v>227064.017691653</v>
      </c>
      <c r="I268" s="19" t="n">
        <f aca="false">G268+H268</f>
        <v>876571.423887576</v>
      </c>
    </row>
    <row r="269" customFormat="false" ht="15" hidden="false" customHeight="true" outlineLevel="0" collapsed="false">
      <c r="A269" s="28" t="n">
        <v>267</v>
      </c>
      <c r="B269" s="28" t="n">
        <f aca="false">ROUNDUP(A269/12,0)</f>
        <v>23</v>
      </c>
      <c r="C269" s="28" t="n">
        <f aca="false">MOD(A269-1,12)+1</f>
        <v>3</v>
      </c>
      <c r="D269" s="29" t="n">
        <f aca="false">E269</f>
        <v>54417</v>
      </c>
      <c r="E269" s="29" t="n">
        <f aca="false">EDATE(Premissas!$B$5,A269-1)</f>
        <v>54417</v>
      </c>
      <c r="F269" s="30" t="n">
        <f aca="false">INDEX(Premissas!$B$19:$B$30,C269)*(1-Premissas!$B$10)^(B269-1)</f>
        <v>360240.911152795</v>
      </c>
      <c r="G269" s="17" t="n">
        <f aca="false">Premissas!$B$15*(1+Premissas!$B$8)^(B269-1)</f>
        <v>649507.406195923</v>
      </c>
      <c r="H269" s="19" t="n">
        <f aca="false">INDEX(Premissas!$D$19:$D$30,C269)*(1+Premissas!$B$9)^(B269-1)*(1-Premissas!$B$10)^(B269-1)</f>
        <v>195940.412807121</v>
      </c>
      <c r="I269" s="19" t="n">
        <f aca="false">G269+H269</f>
        <v>845447.819003044</v>
      </c>
    </row>
    <row r="270" customFormat="false" ht="15" hidden="false" customHeight="true" outlineLevel="0" collapsed="false">
      <c r="A270" s="28" t="n">
        <v>268</v>
      </c>
      <c r="B270" s="28" t="n">
        <f aca="false">ROUNDUP(A270/12,0)</f>
        <v>23</v>
      </c>
      <c r="C270" s="28" t="n">
        <f aca="false">MOD(A270-1,12)+1</f>
        <v>4</v>
      </c>
      <c r="D270" s="29" t="n">
        <f aca="false">E270</f>
        <v>54448</v>
      </c>
      <c r="E270" s="29" t="n">
        <f aca="false">EDATE(Premissas!$B$5,A270-1)</f>
        <v>54448</v>
      </c>
      <c r="F270" s="30" t="n">
        <f aca="false">INDEX(Premissas!$B$19:$B$30,C270)*(1-Premissas!$B$10)^(B270-1)</f>
        <v>360332.26102585</v>
      </c>
      <c r="G270" s="17" t="n">
        <f aca="false">Premissas!$B$15*(1+Premissas!$B$8)^(B270-1)</f>
        <v>649507.406195923</v>
      </c>
      <c r="H270" s="19" t="n">
        <f aca="false">INDEX(Premissas!$D$19:$D$30,C270)*(1+Premissas!$B$9)^(B270-1)*(1-Premissas!$B$10)^(B270-1)</f>
        <v>196122.962244147</v>
      </c>
      <c r="I270" s="19" t="n">
        <f aca="false">G270+H270</f>
        <v>845630.36844007</v>
      </c>
    </row>
    <row r="271" customFormat="false" ht="15" hidden="false" customHeight="true" outlineLevel="0" collapsed="false">
      <c r="A271" s="28" t="n">
        <v>269</v>
      </c>
      <c r="B271" s="28" t="n">
        <f aca="false">ROUNDUP(A271/12,0)</f>
        <v>23</v>
      </c>
      <c r="C271" s="28" t="n">
        <f aca="false">MOD(A271-1,12)+1</f>
        <v>5</v>
      </c>
      <c r="D271" s="29" t="n">
        <f aca="false">E271</f>
        <v>54479</v>
      </c>
      <c r="E271" s="29" t="n">
        <f aca="false">EDATE(Premissas!$B$5,A271-1)</f>
        <v>54479</v>
      </c>
      <c r="F271" s="30" t="n">
        <f aca="false">INDEX(Premissas!$B$19:$B$30,C271)*(1-Premissas!$B$10)^(B271-1)</f>
        <v>354158.084311731</v>
      </c>
      <c r="G271" s="17" t="n">
        <f aca="false">Premissas!$B$15*(1+Premissas!$B$8)^(B271-1)</f>
        <v>649507.406195923</v>
      </c>
      <c r="H271" s="19" t="n">
        <f aca="false">INDEX(Premissas!$D$19:$D$30,C271)*(1+Premissas!$B$9)^(B271-1)*(1-Premissas!$B$10)^(B271-1)</f>
        <v>183784.501335847</v>
      </c>
      <c r="I271" s="19" t="n">
        <f aca="false">G271+H271</f>
        <v>833291.90753177</v>
      </c>
    </row>
    <row r="272" customFormat="false" ht="15" hidden="false" customHeight="true" outlineLevel="0" collapsed="false">
      <c r="A272" s="28" t="n">
        <v>270</v>
      </c>
      <c r="B272" s="28" t="n">
        <f aca="false">ROUNDUP(A272/12,0)</f>
        <v>23</v>
      </c>
      <c r="C272" s="28" t="n">
        <f aca="false">MOD(A272-1,12)+1</f>
        <v>6</v>
      </c>
      <c r="D272" s="29" t="n">
        <f aca="false">E272</f>
        <v>54507</v>
      </c>
      <c r="E272" s="29" t="n">
        <f aca="false">EDATE(Premissas!$B$5,A272-1)</f>
        <v>54507</v>
      </c>
      <c r="F272" s="30" t="n">
        <f aca="false">INDEX(Premissas!$B$19:$B$30,C272)*(1-Premissas!$B$10)^(B272-1)</f>
        <v>334549.207149612</v>
      </c>
      <c r="G272" s="17" t="n">
        <f aca="false">Premissas!$B$15*(1+Premissas!$B$8)^(B272-1)</f>
        <v>649507.406195923</v>
      </c>
      <c r="H272" s="19" t="n">
        <f aca="false">INDEX(Premissas!$D$19:$D$30,C272)*(1+Premissas!$B$9)^(B272-1)*(1-Premissas!$B$10)^(B272-1)</f>
        <v>144598.121660962</v>
      </c>
      <c r="I272" s="19" t="n">
        <f aca="false">G272+H272</f>
        <v>794105.527856885</v>
      </c>
    </row>
    <row r="273" customFormat="false" ht="15" hidden="false" customHeight="true" outlineLevel="0" collapsed="false">
      <c r="A273" s="28" t="n">
        <v>271</v>
      </c>
      <c r="B273" s="28" t="n">
        <f aca="false">ROUNDUP(A273/12,0)</f>
        <v>23</v>
      </c>
      <c r="C273" s="28" t="n">
        <f aca="false">MOD(A273-1,12)+1</f>
        <v>7</v>
      </c>
      <c r="D273" s="29" t="n">
        <f aca="false">E273</f>
        <v>54538</v>
      </c>
      <c r="E273" s="29" t="n">
        <f aca="false">EDATE(Premissas!$B$5,A273-1)</f>
        <v>54538</v>
      </c>
      <c r="F273" s="30" t="n">
        <f aca="false">INDEX(Premissas!$B$19:$B$30,C273)*(1-Premissas!$B$10)^(B273-1)</f>
        <v>367908.926967459</v>
      </c>
      <c r="G273" s="17" t="n">
        <f aca="false">Premissas!$B$15*(1+Premissas!$B$8)^(B273-1)</f>
        <v>649507.406195923</v>
      </c>
      <c r="H273" s="19" t="n">
        <f aca="false">INDEX(Premissas!$D$19:$D$30,C273)*(1+Premissas!$B$9)^(B273-1)*(1-Premissas!$B$10)^(B273-1)</f>
        <v>211264.191008557</v>
      </c>
      <c r="I273" s="19" t="n">
        <f aca="false">G273+H273</f>
        <v>860771.59720448</v>
      </c>
    </row>
    <row r="274" customFormat="false" ht="15" hidden="false" customHeight="true" outlineLevel="0" collapsed="false">
      <c r="A274" s="28" t="n">
        <v>272</v>
      </c>
      <c r="B274" s="28" t="n">
        <f aca="false">ROUNDUP(A274/12,0)</f>
        <v>23</v>
      </c>
      <c r="C274" s="28" t="n">
        <f aca="false">MOD(A274-1,12)+1</f>
        <v>8</v>
      </c>
      <c r="D274" s="29" t="n">
        <f aca="false">E274</f>
        <v>54568</v>
      </c>
      <c r="E274" s="29" t="n">
        <f aca="false">EDATE(Premissas!$B$5,A274-1)</f>
        <v>54568</v>
      </c>
      <c r="F274" s="30" t="n">
        <f aca="false">INDEX(Premissas!$B$19:$B$30,C274)*(1-Premissas!$B$10)^(B274-1)</f>
        <v>409198.174001263</v>
      </c>
      <c r="G274" s="17" t="n">
        <f aca="false">Premissas!$B$15*(1+Premissas!$B$8)^(B274-1)</f>
        <v>649507.406195923</v>
      </c>
      <c r="H274" s="19" t="n">
        <f aca="false">INDEX(Premissas!$D$19:$D$30,C274)*(1+Premissas!$B$9)^(B274-1)*(1-Premissas!$B$10)^(B274-1)</f>
        <v>293776.615139156</v>
      </c>
      <c r="I274" s="19" t="n">
        <f aca="false">G274+H274</f>
        <v>943284.021335079</v>
      </c>
    </row>
    <row r="275" customFormat="false" ht="15" hidden="false" customHeight="true" outlineLevel="0" collapsed="false">
      <c r="A275" s="28" t="n">
        <v>273</v>
      </c>
      <c r="B275" s="28" t="n">
        <f aca="false">ROUNDUP(A275/12,0)</f>
        <v>23</v>
      </c>
      <c r="C275" s="28" t="n">
        <f aca="false">MOD(A275-1,12)+1</f>
        <v>9</v>
      </c>
      <c r="D275" s="29" t="n">
        <f aca="false">E275</f>
        <v>54599</v>
      </c>
      <c r="E275" s="29" t="n">
        <f aca="false">EDATE(Premissas!$B$5,A275-1)</f>
        <v>54599</v>
      </c>
      <c r="F275" s="30" t="n">
        <f aca="false">INDEX(Premissas!$B$19:$B$30,C275)*(1-Premissas!$B$10)^(B275-1)</f>
        <v>394231.124212118</v>
      </c>
      <c r="G275" s="17" t="n">
        <f aca="false">Premissas!$B$15*(1+Premissas!$B$8)^(B275-1)</f>
        <v>649507.406195923</v>
      </c>
      <c r="H275" s="19" t="n">
        <f aca="false">INDEX(Premissas!$D$19:$D$30,C275)*(1+Premissas!$B$9)^(B275-1)*(1-Premissas!$B$10)^(B275-1)</f>
        <v>263866.461004363</v>
      </c>
      <c r="I275" s="19" t="n">
        <f aca="false">G275+H275</f>
        <v>913373.867200286</v>
      </c>
    </row>
    <row r="276" customFormat="false" ht="15" hidden="false" customHeight="true" outlineLevel="0" collapsed="false">
      <c r="A276" s="28" t="n">
        <v>274</v>
      </c>
      <c r="B276" s="28" t="n">
        <f aca="false">ROUNDUP(A276/12,0)</f>
        <v>23</v>
      </c>
      <c r="C276" s="28" t="n">
        <f aca="false">MOD(A276-1,12)+1</f>
        <v>10</v>
      </c>
      <c r="D276" s="29" t="n">
        <f aca="false">E276</f>
        <v>54629</v>
      </c>
      <c r="E276" s="29" t="n">
        <f aca="false">EDATE(Premissas!$B$5,A276-1)</f>
        <v>54629</v>
      </c>
      <c r="F276" s="30" t="n">
        <f aca="false">INDEX(Premissas!$B$19:$B$30,C276)*(1-Premissas!$B$10)^(B276-1)</f>
        <v>375526.789910641</v>
      </c>
      <c r="G276" s="17" t="n">
        <f aca="false">Premissas!$B$15*(1+Premissas!$B$8)^(B276-1)</f>
        <v>649507.406195923</v>
      </c>
      <c r="H276" s="19" t="n">
        <f aca="false">INDEX(Premissas!$D$19:$D$30,C276)*(1+Premissas!$B$9)^(B276-1)*(1-Premissas!$B$10)^(B276-1)</f>
        <v>226487.734688458</v>
      </c>
      <c r="I276" s="19" t="n">
        <f aca="false">G276+H276</f>
        <v>875995.140884381</v>
      </c>
    </row>
    <row r="277" customFormat="false" ht="15" hidden="false" customHeight="true" outlineLevel="0" collapsed="false">
      <c r="A277" s="28" t="n">
        <v>275</v>
      </c>
      <c r="B277" s="28" t="n">
        <f aca="false">ROUNDUP(A277/12,0)</f>
        <v>23</v>
      </c>
      <c r="C277" s="28" t="n">
        <f aca="false">MOD(A277-1,12)+1</f>
        <v>11</v>
      </c>
      <c r="D277" s="29" t="n">
        <f aca="false">E277</f>
        <v>54660</v>
      </c>
      <c r="E277" s="29" t="n">
        <f aca="false">EDATE(Premissas!$B$5,A277-1)</f>
        <v>54660</v>
      </c>
      <c r="F277" s="30" t="n">
        <f aca="false">INDEX(Premissas!$B$19:$B$30,C277)*(1-Premissas!$B$10)^(B277-1)</f>
        <v>319184.516736582</v>
      </c>
      <c r="G277" s="17" t="n">
        <f aca="false">Premissas!$B$15*(1+Premissas!$B$8)^(B277-1)</f>
        <v>649507.406195923</v>
      </c>
      <c r="H277" s="19" t="n">
        <f aca="false">INDEX(Premissas!$D$19:$D$30,C277)*(1+Premissas!$B$9)^(B277-1)*(1-Premissas!$B$10)^(B277-1)</f>
        <v>113893.32207211</v>
      </c>
      <c r="I277" s="19" t="n">
        <f aca="false">G277+H277</f>
        <v>763400.728268034</v>
      </c>
    </row>
    <row r="278" customFormat="false" ht="15" hidden="false" customHeight="true" outlineLevel="0" collapsed="false">
      <c r="A278" s="28" t="n">
        <v>276</v>
      </c>
      <c r="B278" s="28" t="n">
        <f aca="false">ROUNDUP(A278/12,0)</f>
        <v>23</v>
      </c>
      <c r="C278" s="28" t="n">
        <f aca="false">MOD(A278-1,12)+1</f>
        <v>12</v>
      </c>
      <c r="D278" s="29" t="n">
        <f aca="false">E278</f>
        <v>54691</v>
      </c>
      <c r="E278" s="29" t="n">
        <f aca="false">EDATE(Premissas!$B$5,A278-1)</f>
        <v>54691</v>
      </c>
      <c r="F278" s="30" t="n">
        <f aca="false">INDEX(Premissas!$B$19:$B$30,C278)*(1-Premissas!$B$10)^(B278-1)</f>
        <v>360156.725975666</v>
      </c>
      <c r="G278" s="17" t="n">
        <f aca="false">Premissas!$B$15*(1+Premissas!$B$8)^(B278-1)</f>
        <v>649507.406195923</v>
      </c>
      <c r="H278" s="19" t="n">
        <f aca="false">INDEX(Premissas!$D$19:$D$30,C278)*(1+Premissas!$B$9)^(B278-1)*(1-Premissas!$B$10)^(B278-1)</f>
        <v>195772.193815281</v>
      </c>
      <c r="I278" s="19" t="n">
        <f aca="false">G278+H278</f>
        <v>845279.600011204</v>
      </c>
    </row>
    <row r="279" customFormat="false" ht="15" hidden="false" customHeight="true" outlineLevel="0" collapsed="false">
      <c r="A279" s="31" t="n">
        <v>277</v>
      </c>
      <c r="B279" s="31" t="n">
        <f aca="false">ROUNDUP(A279/12,0)</f>
        <v>24</v>
      </c>
      <c r="C279" s="31" t="n">
        <f aca="false">MOD(A279-1,12)+1</f>
        <v>1</v>
      </c>
      <c r="D279" s="32" t="n">
        <f aca="false">E279</f>
        <v>54721</v>
      </c>
      <c r="E279" s="32" t="n">
        <f aca="false">EDATE(Premissas!$B$5,A279-1)</f>
        <v>54721</v>
      </c>
      <c r="F279" s="33" t="n">
        <f aca="false">INDEX(Premissas!$B$19:$B$30,C279)*(1-Premissas!$B$10)^(B279-1)</f>
        <v>366210.177563435</v>
      </c>
      <c r="G279" s="34" t="n">
        <f aca="false">Premissas!$B$15*(1+Premissas!$B$8)^(B279-1)</f>
        <v>685230.313536699</v>
      </c>
      <c r="H279" s="35" t="n">
        <f aca="false">INDEX(Premissas!$D$19:$D$30,C279)*(1+Premissas!$B$9)^(B279-1)*(1-Premissas!$B$10)^(B279-1)</f>
        <v>221013.702096898</v>
      </c>
      <c r="I279" s="35" t="n">
        <f aca="false">G279+H279</f>
        <v>906244.015633597</v>
      </c>
    </row>
    <row r="280" customFormat="false" ht="15" hidden="false" customHeight="true" outlineLevel="0" collapsed="false">
      <c r="A280" s="31" t="n">
        <v>278</v>
      </c>
      <c r="B280" s="31" t="n">
        <f aca="false">ROUNDUP(A280/12,0)</f>
        <v>24</v>
      </c>
      <c r="C280" s="31" t="n">
        <f aca="false">MOD(A280-1,12)+1</f>
        <v>2</v>
      </c>
      <c r="D280" s="32" t="n">
        <f aca="false">E280</f>
        <v>54752</v>
      </c>
      <c r="E280" s="32" t="n">
        <f aca="false">EDATE(Premissas!$B$5,A280-1)</f>
        <v>54752</v>
      </c>
      <c r="F280" s="33" t="n">
        <f aca="false">INDEX(Premissas!$B$19:$B$30,C280)*(1-Premissas!$B$10)^(B280-1)</f>
        <v>373936.093077049</v>
      </c>
      <c r="G280" s="34" t="n">
        <f aca="false">Premissas!$B$15*(1+Premissas!$B$8)^(B280-1)</f>
        <v>685230.313536699</v>
      </c>
      <c r="H280" s="35" t="n">
        <f aca="false">INDEX(Premissas!$D$19:$D$30,C280)*(1+Premissas!$B$9)^(B280-1)*(1-Premissas!$B$10)^(B280-1)</f>
        <v>237225.132483355</v>
      </c>
      <c r="I280" s="35" t="n">
        <f aca="false">G280+H280</f>
        <v>922455.446020053</v>
      </c>
    </row>
    <row r="281" customFormat="false" ht="15" hidden="false" customHeight="true" outlineLevel="0" collapsed="false">
      <c r="A281" s="31" t="n">
        <v>279</v>
      </c>
      <c r="B281" s="31" t="n">
        <f aca="false">ROUNDUP(A281/12,0)</f>
        <v>24</v>
      </c>
      <c r="C281" s="31" t="n">
        <f aca="false">MOD(A281-1,12)+1</f>
        <v>3</v>
      </c>
      <c r="D281" s="32" t="n">
        <f aca="false">E281</f>
        <v>54782</v>
      </c>
      <c r="E281" s="32" t="n">
        <f aca="false">EDATE(Premissas!$B$5,A281-1)</f>
        <v>54782</v>
      </c>
      <c r="F281" s="33" t="n">
        <f aca="false">INDEX(Premissas!$B$19:$B$30,C281)*(1-Premissas!$B$10)^(B281-1)</f>
        <v>358439.706597031</v>
      </c>
      <c r="G281" s="34" t="n">
        <f aca="false">Premissas!$B$15*(1+Premissas!$B$8)^(B281-1)</f>
        <v>685230.313536699</v>
      </c>
      <c r="H281" s="35" t="n">
        <f aca="false">INDEX(Premissas!$D$19:$D$30,C281)*(1+Premissas!$B$9)^(B281-1)*(1-Premissas!$B$10)^(B281-1)</f>
        <v>204708.74628024</v>
      </c>
      <c r="I281" s="35" t="n">
        <f aca="false">G281+H281</f>
        <v>889939.059816939</v>
      </c>
    </row>
    <row r="282" customFormat="false" ht="15" hidden="false" customHeight="true" outlineLevel="0" collapsed="false">
      <c r="A282" s="31" t="n">
        <v>280</v>
      </c>
      <c r="B282" s="31" t="n">
        <f aca="false">ROUNDUP(A282/12,0)</f>
        <v>24</v>
      </c>
      <c r="C282" s="31" t="n">
        <f aca="false">MOD(A282-1,12)+1</f>
        <v>4</v>
      </c>
      <c r="D282" s="32" t="n">
        <f aca="false">E282</f>
        <v>54813</v>
      </c>
      <c r="E282" s="32" t="n">
        <f aca="false">EDATE(Premissas!$B$5,A282-1)</f>
        <v>54813</v>
      </c>
      <c r="F282" s="33" t="n">
        <f aca="false">INDEX(Premissas!$B$19:$B$30,C282)*(1-Premissas!$B$10)^(B282-1)</f>
        <v>358530.599720721</v>
      </c>
      <c r="G282" s="34" t="n">
        <f aca="false">Premissas!$B$15*(1+Premissas!$B$8)^(B282-1)</f>
        <v>685230.313536699</v>
      </c>
      <c r="H282" s="35" t="n">
        <f aca="false">INDEX(Premissas!$D$19:$D$30,C282)*(1+Premissas!$B$9)^(B282-1)*(1-Premissas!$B$10)^(B282-1)</f>
        <v>204899.464804573</v>
      </c>
      <c r="I282" s="35" t="n">
        <f aca="false">G282+H282</f>
        <v>890129.778341272</v>
      </c>
    </row>
    <row r="283" customFormat="false" ht="15" hidden="false" customHeight="true" outlineLevel="0" collapsed="false">
      <c r="A283" s="31" t="n">
        <v>281</v>
      </c>
      <c r="B283" s="31" t="n">
        <f aca="false">ROUNDUP(A283/12,0)</f>
        <v>24</v>
      </c>
      <c r="C283" s="31" t="n">
        <f aca="false">MOD(A283-1,12)+1</f>
        <v>5</v>
      </c>
      <c r="D283" s="32" t="n">
        <f aca="false">E283</f>
        <v>54844</v>
      </c>
      <c r="E283" s="32" t="n">
        <f aca="false">EDATE(Premissas!$B$5,A283-1)</f>
        <v>54844</v>
      </c>
      <c r="F283" s="33" t="n">
        <f aca="false">INDEX(Premissas!$B$19:$B$30,C283)*(1-Premissas!$B$10)^(B283-1)</f>
        <v>352387.293890172</v>
      </c>
      <c r="G283" s="34" t="n">
        <f aca="false">Premissas!$B$15*(1+Premissas!$B$8)^(B283-1)</f>
        <v>685230.313536699</v>
      </c>
      <c r="H283" s="35" t="n">
        <f aca="false">INDEX(Premissas!$D$19:$D$30,C283)*(1+Premissas!$B$9)^(B283-1)*(1-Premissas!$B$10)^(B283-1)</f>
        <v>192008.857770626</v>
      </c>
      <c r="I283" s="35" t="n">
        <f aca="false">G283+H283</f>
        <v>877239.171307325</v>
      </c>
    </row>
    <row r="284" customFormat="false" ht="15" hidden="false" customHeight="true" outlineLevel="0" collapsed="false">
      <c r="A284" s="31" t="n">
        <v>282</v>
      </c>
      <c r="B284" s="31" t="n">
        <f aca="false">ROUNDUP(A284/12,0)</f>
        <v>24</v>
      </c>
      <c r="C284" s="31" t="n">
        <f aca="false">MOD(A284-1,12)+1</f>
        <v>6</v>
      </c>
      <c r="D284" s="32" t="n">
        <f aca="false">E284</f>
        <v>54872</v>
      </c>
      <c r="E284" s="32" t="n">
        <f aca="false">EDATE(Premissas!$B$5,A284-1)</f>
        <v>54872</v>
      </c>
      <c r="F284" s="33" t="n">
        <f aca="false">INDEX(Premissas!$B$19:$B$30,C284)*(1-Premissas!$B$10)^(B284-1)</f>
        <v>332876.461113864</v>
      </c>
      <c r="G284" s="34" t="n">
        <f aca="false">Premissas!$B$15*(1+Premissas!$B$8)^(B284-1)</f>
        <v>685230.313536699</v>
      </c>
      <c r="H284" s="35" t="n">
        <f aca="false">INDEX(Premissas!$D$19:$D$30,C284)*(1+Premissas!$B$9)^(B284-1)*(1-Premissas!$B$10)^(B284-1)</f>
        <v>151068.88760529</v>
      </c>
      <c r="I284" s="35" t="n">
        <f aca="false">G284+H284</f>
        <v>836299.201141989</v>
      </c>
    </row>
    <row r="285" customFormat="false" ht="15" hidden="false" customHeight="true" outlineLevel="0" collapsed="false">
      <c r="A285" s="31" t="n">
        <v>283</v>
      </c>
      <c r="B285" s="31" t="n">
        <f aca="false">ROUNDUP(A285/12,0)</f>
        <v>24</v>
      </c>
      <c r="C285" s="31" t="n">
        <f aca="false">MOD(A285-1,12)+1</f>
        <v>7</v>
      </c>
      <c r="D285" s="32" t="n">
        <f aca="false">E285</f>
        <v>54903</v>
      </c>
      <c r="E285" s="32" t="n">
        <f aca="false">EDATE(Premissas!$B$5,A285-1)</f>
        <v>54903</v>
      </c>
      <c r="F285" s="33" t="n">
        <f aca="false">INDEX(Premissas!$B$19:$B$30,C285)*(1-Premissas!$B$10)^(B285-1)</f>
        <v>366069.382332621</v>
      </c>
      <c r="G285" s="34" t="n">
        <f aca="false">Premissas!$B$15*(1+Premissas!$B$8)^(B285-1)</f>
        <v>685230.313536699</v>
      </c>
      <c r="H285" s="35" t="n">
        <f aca="false">INDEX(Premissas!$D$19:$D$30,C285)*(1+Premissas!$B$9)^(B285-1)*(1-Premissas!$B$10)^(B285-1)</f>
        <v>220718.26355619</v>
      </c>
      <c r="I285" s="35" t="n">
        <f aca="false">G285+H285</f>
        <v>905948.577092889</v>
      </c>
    </row>
    <row r="286" customFormat="false" ht="15" hidden="false" customHeight="true" outlineLevel="0" collapsed="false">
      <c r="A286" s="31" t="n">
        <v>284</v>
      </c>
      <c r="B286" s="31" t="n">
        <f aca="false">ROUNDUP(A286/12,0)</f>
        <v>24</v>
      </c>
      <c r="C286" s="31" t="n">
        <f aca="false">MOD(A286-1,12)+1</f>
        <v>8</v>
      </c>
      <c r="D286" s="32" t="n">
        <f aca="false">E286</f>
        <v>54933</v>
      </c>
      <c r="E286" s="32" t="n">
        <f aca="false">EDATE(Premissas!$B$5,A286-1)</f>
        <v>54933</v>
      </c>
      <c r="F286" s="33" t="n">
        <f aca="false">INDEX(Premissas!$B$19:$B$30,C286)*(1-Premissas!$B$10)^(B286-1)</f>
        <v>407152.183131256</v>
      </c>
      <c r="G286" s="34" t="n">
        <f aca="false">Premissas!$B$15*(1+Premissas!$B$8)^(B286-1)</f>
        <v>685230.313536699</v>
      </c>
      <c r="H286" s="35" t="n">
        <f aca="false">INDEX(Premissas!$D$19:$D$30,C286)*(1+Premissas!$B$9)^(B286-1)*(1-Premissas!$B$10)^(B286-1)</f>
        <v>306923.118666634</v>
      </c>
      <c r="I286" s="35" t="n">
        <f aca="false">G286+H286</f>
        <v>992153.432203332</v>
      </c>
    </row>
    <row r="287" customFormat="false" ht="15" hidden="false" customHeight="true" outlineLevel="0" collapsed="false">
      <c r="A287" s="31" t="n">
        <v>285</v>
      </c>
      <c r="B287" s="31" t="n">
        <f aca="false">ROUNDUP(A287/12,0)</f>
        <v>24</v>
      </c>
      <c r="C287" s="31" t="n">
        <f aca="false">MOD(A287-1,12)+1</f>
        <v>9</v>
      </c>
      <c r="D287" s="32" t="n">
        <f aca="false">E287</f>
        <v>54964</v>
      </c>
      <c r="E287" s="32" t="n">
        <f aca="false">EDATE(Premissas!$B$5,A287-1)</f>
        <v>54964</v>
      </c>
      <c r="F287" s="33" t="n">
        <f aca="false">INDEX(Premissas!$B$19:$B$30,C287)*(1-Premissas!$B$10)^(B287-1)</f>
        <v>392259.968591057</v>
      </c>
      <c r="G287" s="34" t="n">
        <f aca="false">Premissas!$B$15*(1+Premissas!$B$8)^(B287-1)</f>
        <v>685230.313536699</v>
      </c>
      <c r="H287" s="35" t="n">
        <f aca="false">INDEX(Premissas!$D$19:$D$30,C287)*(1+Premissas!$B$9)^(B287-1)*(1-Premissas!$B$10)^(B287-1)</f>
        <v>275674.485134308</v>
      </c>
      <c r="I287" s="35" t="n">
        <f aca="false">G287+H287</f>
        <v>960904.798671007</v>
      </c>
    </row>
    <row r="288" customFormat="false" ht="15" hidden="false" customHeight="true" outlineLevel="0" collapsed="false">
      <c r="A288" s="31" t="n">
        <v>286</v>
      </c>
      <c r="B288" s="31" t="n">
        <f aca="false">ROUNDUP(A288/12,0)</f>
        <v>24</v>
      </c>
      <c r="C288" s="31" t="n">
        <f aca="false">MOD(A288-1,12)+1</f>
        <v>10</v>
      </c>
      <c r="D288" s="32" t="n">
        <f aca="false">E288</f>
        <v>54994</v>
      </c>
      <c r="E288" s="32" t="n">
        <f aca="false">EDATE(Premissas!$B$5,A288-1)</f>
        <v>54994</v>
      </c>
      <c r="F288" s="33" t="n">
        <f aca="false">INDEX(Premissas!$B$19:$B$30,C288)*(1-Premissas!$B$10)^(B288-1)</f>
        <v>373649.155961088</v>
      </c>
      <c r="G288" s="34" t="n">
        <f aca="false">Premissas!$B$15*(1+Premissas!$B$8)^(B288-1)</f>
        <v>685230.313536699</v>
      </c>
      <c r="H288" s="35" t="n">
        <f aca="false">INDEX(Premissas!$D$19:$D$30,C288)*(1+Premissas!$B$9)^(B288-1)*(1-Premissas!$B$10)^(B288-1)</f>
        <v>236623.060815766</v>
      </c>
      <c r="I288" s="35" t="n">
        <f aca="false">G288+H288</f>
        <v>921853.374352465</v>
      </c>
    </row>
    <row r="289" customFormat="false" ht="15" hidden="false" customHeight="true" outlineLevel="0" collapsed="false">
      <c r="A289" s="31" t="n">
        <v>287</v>
      </c>
      <c r="B289" s="31" t="n">
        <f aca="false">ROUNDUP(A289/12,0)</f>
        <v>24</v>
      </c>
      <c r="C289" s="31" t="n">
        <f aca="false">MOD(A289-1,12)+1</f>
        <v>11</v>
      </c>
      <c r="D289" s="32" t="n">
        <f aca="false">E289</f>
        <v>55025</v>
      </c>
      <c r="E289" s="32" t="n">
        <f aca="false">EDATE(Premissas!$B$5,A289-1)</f>
        <v>55025</v>
      </c>
      <c r="F289" s="33" t="n">
        <f aca="false">INDEX(Premissas!$B$19:$B$30,C289)*(1-Premissas!$B$10)^(B289-1)</f>
        <v>317588.594152899</v>
      </c>
      <c r="G289" s="34" t="n">
        <f aca="false">Premissas!$B$15*(1+Premissas!$B$8)^(B289-1)</f>
        <v>685230.313536699</v>
      </c>
      <c r="H289" s="35" t="n">
        <f aca="false">INDEX(Premissas!$D$19:$D$30,C289)*(1+Premissas!$B$9)^(B289-1)*(1-Premissas!$B$10)^(B289-1)</f>
        <v>118990.048234837</v>
      </c>
      <c r="I289" s="35" t="n">
        <f aca="false">G289+H289</f>
        <v>804220.361771536</v>
      </c>
    </row>
    <row r="290" customFormat="false" ht="15" hidden="false" customHeight="true" outlineLevel="0" collapsed="false">
      <c r="A290" s="31" t="n">
        <v>288</v>
      </c>
      <c r="B290" s="31" t="n">
        <f aca="false">ROUNDUP(A290/12,0)</f>
        <v>24</v>
      </c>
      <c r="C290" s="31" t="n">
        <f aca="false">MOD(A290-1,12)+1</f>
        <v>12</v>
      </c>
      <c r="D290" s="32" t="n">
        <f aca="false">E290</f>
        <v>55056</v>
      </c>
      <c r="E290" s="32" t="n">
        <f aca="false">EDATE(Premissas!$B$5,A290-1)</f>
        <v>55056</v>
      </c>
      <c r="F290" s="33" t="n">
        <f aca="false">INDEX(Premissas!$B$19:$B$30,C290)*(1-Premissas!$B$10)^(B290-1)</f>
        <v>358355.942345788</v>
      </c>
      <c r="G290" s="34" t="n">
        <f aca="false">Premissas!$B$15*(1+Premissas!$B$8)^(B290-1)</f>
        <v>685230.313536699</v>
      </c>
      <c r="H290" s="35" t="n">
        <f aca="false">INDEX(Premissas!$D$19:$D$30,C290)*(1+Premissas!$B$9)^(B290-1)*(1-Premissas!$B$10)^(B290-1)</f>
        <v>204532.999488514</v>
      </c>
      <c r="I290" s="35" t="n">
        <f aca="false">G290+H290</f>
        <v>889763.313025213</v>
      </c>
    </row>
    <row r="291" customFormat="false" ht="15" hidden="false" customHeight="true" outlineLevel="0" collapsed="false">
      <c r="A291" s="28" t="n">
        <v>289</v>
      </c>
      <c r="B291" s="28" t="n">
        <f aca="false">ROUNDUP(A291/12,0)</f>
        <v>25</v>
      </c>
      <c r="C291" s="28" t="n">
        <f aca="false">MOD(A291-1,12)+1</f>
        <v>1</v>
      </c>
      <c r="D291" s="29" t="n">
        <f aca="false">E291</f>
        <v>55086</v>
      </c>
      <c r="E291" s="29" t="n">
        <f aca="false">EDATE(Premissas!$B$5,A291-1)</f>
        <v>55086</v>
      </c>
      <c r="F291" s="30" t="n">
        <f aca="false">INDEX(Premissas!$B$19:$B$30,C291)*(1-Premissas!$B$10)^(B291-1)</f>
        <v>364379.126675618</v>
      </c>
      <c r="G291" s="17" t="n">
        <f aca="false">Premissas!$B$15*(1+Premissas!$B$8)^(B291-1)</f>
        <v>722917.980781217</v>
      </c>
      <c r="H291" s="19" t="n">
        <f aca="false">INDEX(Premissas!$D$19:$D$30,C291)*(1+Premissas!$B$9)^(B291-1)*(1-Premissas!$B$10)^(B291-1)</f>
        <v>230904.065265734</v>
      </c>
      <c r="I291" s="19" t="n">
        <f aca="false">G291+H291</f>
        <v>953822.046046951</v>
      </c>
    </row>
    <row r="292" customFormat="false" ht="15" hidden="false" customHeight="true" outlineLevel="0" collapsed="false">
      <c r="A292" s="28" t="n">
        <v>290</v>
      </c>
      <c r="B292" s="28" t="n">
        <f aca="false">ROUNDUP(A292/12,0)</f>
        <v>25</v>
      </c>
      <c r="C292" s="28" t="n">
        <f aca="false">MOD(A292-1,12)+1</f>
        <v>2</v>
      </c>
      <c r="D292" s="29" t="n">
        <f aca="false">E292</f>
        <v>55117</v>
      </c>
      <c r="E292" s="29" t="n">
        <f aca="false">EDATE(Premissas!$B$5,A292-1)</f>
        <v>55117</v>
      </c>
      <c r="F292" s="30" t="n">
        <f aca="false">INDEX(Premissas!$B$19:$B$30,C292)*(1-Premissas!$B$10)^(B292-1)</f>
        <v>372066.412611664</v>
      </c>
      <c r="G292" s="17" t="n">
        <f aca="false">Premissas!$B$15*(1+Premissas!$B$8)^(B292-1)</f>
        <v>722917.980781217</v>
      </c>
      <c r="H292" s="19" t="n">
        <f aca="false">INDEX(Premissas!$D$19:$D$30,C292)*(1+Premissas!$B$9)^(B292-1)*(1-Premissas!$B$10)^(B292-1)</f>
        <v>247840.957161985</v>
      </c>
      <c r="I292" s="19" t="n">
        <f aca="false">G292+H292</f>
        <v>970758.937943202</v>
      </c>
    </row>
    <row r="293" customFormat="false" ht="15" hidden="false" customHeight="true" outlineLevel="0" collapsed="false">
      <c r="A293" s="28" t="n">
        <v>291</v>
      </c>
      <c r="B293" s="28" t="n">
        <f aca="false">ROUNDUP(A293/12,0)</f>
        <v>25</v>
      </c>
      <c r="C293" s="28" t="n">
        <f aca="false">MOD(A293-1,12)+1</f>
        <v>3</v>
      </c>
      <c r="D293" s="29" t="n">
        <f aca="false">E293</f>
        <v>55147</v>
      </c>
      <c r="E293" s="29" t="n">
        <f aca="false">EDATE(Premissas!$B$5,A293-1)</f>
        <v>55147</v>
      </c>
      <c r="F293" s="30" t="n">
        <f aca="false">INDEX(Premissas!$B$19:$B$30,C293)*(1-Premissas!$B$10)^(B293-1)</f>
        <v>356647.508064046</v>
      </c>
      <c r="G293" s="17" t="n">
        <f aca="false">Premissas!$B$15*(1+Premissas!$B$8)^(B293-1)</f>
        <v>722917.980781217</v>
      </c>
      <c r="H293" s="19" t="n">
        <f aca="false">INDEX(Premissas!$D$19:$D$30,C293)*(1+Premissas!$B$9)^(B293-1)*(1-Premissas!$B$10)^(B293-1)</f>
        <v>213869.462676281</v>
      </c>
      <c r="I293" s="19" t="n">
        <f aca="false">G293+H293</f>
        <v>936787.443457498</v>
      </c>
    </row>
    <row r="294" customFormat="false" ht="15" hidden="false" customHeight="true" outlineLevel="0" collapsed="false">
      <c r="A294" s="28" t="n">
        <v>292</v>
      </c>
      <c r="B294" s="28" t="n">
        <f aca="false">ROUNDUP(A294/12,0)</f>
        <v>25</v>
      </c>
      <c r="C294" s="28" t="n">
        <f aca="false">MOD(A294-1,12)+1</f>
        <v>4</v>
      </c>
      <c r="D294" s="29" t="n">
        <f aca="false">E294</f>
        <v>55178</v>
      </c>
      <c r="E294" s="29" t="n">
        <f aca="false">EDATE(Premissas!$B$5,A294-1)</f>
        <v>55178</v>
      </c>
      <c r="F294" s="30" t="n">
        <f aca="false">INDEX(Premissas!$B$19:$B$30,C294)*(1-Premissas!$B$10)^(B294-1)</f>
        <v>356737.946722117</v>
      </c>
      <c r="G294" s="17" t="n">
        <f aca="false">Premissas!$B$15*(1+Premissas!$B$8)^(B294-1)</f>
        <v>722917.980781217</v>
      </c>
      <c r="H294" s="19" t="n">
        <f aca="false">INDEX(Premissas!$D$19:$D$30,C294)*(1+Premissas!$B$9)^(B294-1)*(1-Premissas!$B$10)^(B294-1)</f>
        <v>214068.715854578</v>
      </c>
      <c r="I294" s="19" t="n">
        <f aca="false">G294+H294</f>
        <v>936986.696635795</v>
      </c>
    </row>
    <row r="295" customFormat="false" ht="15" hidden="false" customHeight="true" outlineLevel="0" collapsed="false">
      <c r="A295" s="28" t="n">
        <v>293</v>
      </c>
      <c r="B295" s="28" t="n">
        <f aca="false">ROUNDUP(A295/12,0)</f>
        <v>25</v>
      </c>
      <c r="C295" s="28" t="n">
        <f aca="false">MOD(A295-1,12)+1</f>
        <v>5</v>
      </c>
      <c r="D295" s="29" t="n">
        <f aca="false">E295</f>
        <v>55209</v>
      </c>
      <c r="E295" s="29" t="n">
        <f aca="false">EDATE(Premissas!$B$5,A295-1)</f>
        <v>55209</v>
      </c>
      <c r="F295" s="30" t="n">
        <f aca="false">INDEX(Premissas!$B$19:$B$30,C295)*(1-Premissas!$B$10)^(B295-1)</f>
        <v>350625.357420721</v>
      </c>
      <c r="G295" s="17" t="n">
        <f aca="false">Premissas!$B$15*(1+Premissas!$B$8)^(B295-1)</f>
        <v>722917.980781217</v>
      </c>
      <c r="H295" s="19" t="n">
        <f aca="false">INDEX(Premissas!$D$19:$D$30,C295)*(1+Premissas!$B$9)^(B295-1)*(1-Premissas!$B$10)^(B295-1)</f>
        <v>200601.254155862</v>
      </c>
      <c r="I295" s="19" t="n">
        <f aca="false">G295+H295</f>
        <v>923519.234937079</v>
      </c>
    </row>
    <row r="296" customFormat="false" ht="15" hidden="false" customHeight="true" outlineLevel="0" collapsed="false">
      <c r="A296" s="28" t="n">
        <v>294</v>
      </c>
      <c r="B296" s="28" t="n">
        <f aca="false">ROUNDUP(A296/12,0)</f>
        <v>25</v>
      </c>
      <c r="C296" s="28" t="n">
        <f aca="false">MOD(A296-1,12)+1</f>
        <v>6</v>
      </c>
      <c r="D296" s="29" t="n">
        <f aca="false">E296</f>
        <v>55237</v>
      </c>
      <c r="E296" s="29" t="n">
        <f aca="false">EDATE(Premissas!$B$5,A296-1)</f>
        <v>55237</v>
      </c>
      <c r="F296" s="30" t="n">
        <f aca="false">INDEX(Premissas!$B$19:$B$30,C296)*(1-Premissas!$B$10)^(B296-1)</f>
        <v>331212.078808295</v>
      </c>
      <c r="G296" s="17" t="n">
        <f aca="false">Premissas!$B$15*(1+Premissas!$B$8)^(B296-1)</f>
        <v>722917.980781217</v>
      </c>
      <c r="H296" s="19" t="n">
        <f aca="false">INDEX(Premissas!$D$19:$D$30,C296)*(1+Premissas!$B$9)^(B296-1)*(1-Premissas!$B$10)^(B296-1)</f>
        <v>157829.220325627</v>
      </c>
      <c r="I296" s="19" t="n">
        <f aca="false">G296+H296</f>
        <v>880747.201106844</v>
      </c>
    </row>
    <row r="297" customFormat="false" ht="15" hidden="false" customHeight="true" outlineLevel="0" collapsed="false">
      <c r="A297" s="28" t="n">
        <v>295</v>
      </c>
      <c r="B297" s="28" t="n">
        <f aca="false">ROUNDUP(A297/12,0)</f>
        <v>25</v>
      </c>
      <c r="C297" s="28" t="n">
        <f aca="false">MOD(A297-1,12)+1</f>
        <v>7</v>
      </c>
      <c r="D297" s="29" t="n">
        <f aca="false">E297</f>
        <v>55268</v>
      </c>
      <c r="E297" s="29" t="n">
        <f aca="false">EDATE(Premissas!$B$5,A297-1)</f>
        <v>55268</v>
      </c>
      <c r="F297" s="30" t="n">
        <f aca="false">INDEX(Premissas!$B$19:$B$30,C297)*(1-Premissas!$B$10)^(B297-1)</f>
        <v>364239.035420958</v>
      </c>
      <c r="G297" s="17" t="n">
        <f aca="false">Premissas!$B$15*(1+Premissas!$B$8)^(B297-1)</f>
        <v>722917.980781217</v>
      </c>
      <c r="H297" s="19" t="n">
        <f aca="false">INDEX(Premissas!$D$19:$D$30,C297)*(1+Premissas!$B$9)^(B297-1)*(1-Premissas!$B$10)^(B297-1)</f>
        <v>230595.40585033</v>
      </c>
      <c r="I297" s="19" t="n">
        <f aca="false">G297+H297</f>
        <v>953513.386631547</v>
      </c>
    </row>
    <row r="298" customFormat="false" ht="15" hidden="false" customHeight="true" outlineLevel="0" collapsed="false">
      <c r="A298" s="28" t="n">
        <v>296</v>
      </c>
      <c r="B298" s="28" t="n">
        <f aca="false">ROUNDUP(A298/12,0)</f>
        <v>25</v>
      </c>
      <c r="C298" s="28" t="n">
        <f aca="false">MOD(A298-1,12)+1</f>
        <v>8</v>
      </c>
      <c r="D298" s="29" t="n">
        <f aca="false">E298</f>
        <v>55298</v>
      </c>
      <c r="E298" s="29" t="n">
        <f aca="false">EDATE(Premissas!$B$5,A298-1)</f>
        <v>55298</v>
      </c>
      <c r="F298" s="30" t="n">
        <f aca="false">INDEX(Premissas!$B$19:$B$30,C298)*(1-Premissas!$B$10)^(B298-1)</f>
        <v>405116.4222156</v>
      </c>
      <c r="G298" s="17" t="n">
        <f aca="false">Premissas!$B$15*(1+Premissas!$B$8)^(B298-1)</f>
        <v>722917.980781217</v>
      </c>
      <c r="H298" s="19" t="n">
        <f aca="false">INDEX(Premissas!$D$19:$D$30,C298)*(1+Premissas!$B$9)^(B298-1)*(1-Premissas!$B$10)^(B298-1)</f>
        <v>320657.928226965</v>
      </c>
      <c r="I298" s="19" t="n">
        <f aca="false">G298+H298</f>
        <v>1043575.90900818</v>
      </c>
    </row>
    <row r="299" customFormat="false" ht="15" hidden="false" customHeight="true" outlineLevel="0" collapsed="false">
      <c r="A299" s="28" t="n">
        <v>297</v>
      </c>
      <c r="B299" s="28" t="n">
        <f aca="false">ROUNDUP(A299/12,0)</f>
        <v>25</v>
      </c>
      <c r="C299" s="28" t="n">
        <f aca="false">MOD(A299-1,12)+1</f>
        <v>9</v>
      </c>
      <c r="D299" s="29" t="n">
        <f aca="false">E299</f>
        <v>55329</v>
      </c>
      <c r="E299" s="29" t="n">
        <f aca="false">EDATE(Premissas!$B$5,A299-1)</f>
        <v>55329</v>
      </c>
      <c r="F299" s="30" t="n">
        <f aca="false">INDEX(Premissas!$B$19:$B$30,C299)*(1-Premissas!$B$10)^(B299-1)</f>
        <v>390298.668748102</v>
      </c>
      <c r="G299" s="17" t="n">
        <f aca="false">Premissas!$B$15*(1+Premissas!$B$8)^(B299-1)</f>
        <v>722917.980781217</v>
      </c>
      <c r="H299" s="19" t="n">
        <f aca="false">INDEX(Premissas!$D$19:$D$30,C299)*(1+Premissas!$B$9)^(B299-1)*(1-Premissas!$B$10)^(B299-1)</f>
        <v>288010.918344069</v>
      </c>
      <c r="I299" s="19" t="n">
        <f aca="false">G299+H299</f>
        <v>1010928.89912529</v>
      </c>
    </row>
    <row r="300" customFormat="false" ht="15" hidden="false" customHeight="true" outlineLevel="0" collapsed="false">
      <c r="A300" s="28" t="n">
        <v>298</v>
      </c>
      <c r="B300" s="28" t="n">
        <f aca="false">ROUNDUP(A300/12,0)</f>
        <v>25</v>
      </c>
      <c r="C300" s="28" t="n">
        <f aca="false">MOD(A300-1,12)+1</f>
        <v>10</v>
      </c>
      <c r="D300" s="29" t="n">
        <f aca="false">E300</f>
        <v>55359</v>
      </c>
      <c r="E300" s="29" t="n">
        <f aca="false">EDATE(Premissas!$B$5,A300-1)</f>
        <v>55359</v>
      </c>
      <c r="F300" s="30" t="n">
        <f aca="false">INDEX(Premissas!$B$19:$B$30,C300)*(1-Premissas!$B$10)^(B300-1)</f>
        <v>371780.910181282</v>
      </c>
      <c r="G300" s="17" t="n">
        <f aca="false">Premissas!$B$15*(1+Premissas!$B$8)^(B300-1)</f>
        <v>722917.980781217</v>
      </c>
      <c r="H300" s="19" t="n">
        <f aca="false">INDEX(Premissas!$D$19:$D$30,C300)*(1+Premissas!$B$9)^(B300-1)*(1-Premissas!$B$10)^(B300-1)</f>
        <v>247211.942787272</v>
      </c>
      <c r="I300" s="19" t="n">
        <f aca="false">G300+H300</f>
        <v>970129.923568489</v>
      </c>
    </row>
    <row r="301" customFormat="false" ht="15" hidden="false" customHeight="true" outlineLevel="0" collapsed="false">
      <c r="A301" s="28" t="n">
        <v>299</v>
      </c>
      <c r="B301" s="28" t="n">
        <f aca="false">ROUNDUP(A301/12,0)</f>
        <v>25</v>
      </c>
      <c r="C301" s="28" t="n">
        <f aca="false">MOD(A301-1,12)+1</f>
        <v>11</v>
      </c>
      <c r="D301" s="29" t="n">
        <f aca="false">E301</f>
        <v>55390</v>
      </c>
      <c r="E301" s="29" t="n">
        <f aca="false">EDATE(Premissas!$B$5,A301-1)</f>
        <v>55390</v>
      </c>
      <c r="F301" s="30" t="n">
        <f aca="false">INDEX(Premissas!$B$19:$B$30,C301)*(1-Premissas!$B$10)^(B301-1)</f>
        <v>316000.651182135</v>
      </c>
      <c r="G301" s="17" t="n">
        <f aca="false">Premissas!$B$15*(1+Premissas!$B$8)^(B301-1)</f>
        <v>722917.980781217</v>
      </c>
      <c r="H301" s="19" t="n">
        <f aca="false">INDEX(Premissas!$D$19:$D$30,C301)*(1+Premissas!$B$9)^(B301-1)*(1-Premissas!$B$10)^(B301-1)</f>
        <v>124314.852893346</v>
      </c>
      <c r="I301" s="19" t="n">
        <f aca="false">G301+H301</f>
        <v>847232.833674563</v>
      </c>
    </row>
    <row r="302" customFormat="false" ht="15" hidden="false" customHeight="true" outlineLevel="0" collapsed="false">
      <c r="A302" s="28" t="n">
        <v>300</v>
      </c>
      <c r="B302" s="28" t="n">
        <f aca="false">ROUNDUP(A302/12,0)</f>
        <v>25</v>
      </c>
      <c r="C302" s="28" t="n">
        <f aca="false">MOD(A302-1,12)+1</f>
        <v>12</v>
      </c>
      <c r="D302" s="29" t="n">
        <f aca="false">E302</f>
        <v>55421</v>
      </c>
      <c r="E302" s="29" t="n">
        <f aca="false">EDATE(Premissas!$B$5,A302-1)</f>
        <v>55421</v>
      </c>
      <c r="F302" s="30" t="n">
        <f aca="false">INDEX(Premissas!$B$19:$B$30,C302)*(1-Premissas!$B$10)^(B302-1)</f>
        <v>356564.162634059</v>
      </c>
      <c r="G302" s="17" t="n">
        <f aca="false">Premissas!$B$15*(1+Premissas!$B$8)^(B302-1)</f>
        <v>722917.980781217</v>
      </c>
      <c r="H302" s="19" t="n">
        <f aca="false">INDEX(Premissas!$D$19:$D$30,C302)*(1+Premissas!$B$9)^(B302-1)*(1-Premissas!$B$10)^(B302-1)</f>
        <v>213685.851215625</v>
      </c>
      <c r="I302" s="19" t="n">
        <f aca="false">G302+H302</f>
        <v>936603.831996842</v>
      </c>
    </row>
    <row r="303" customFormat="false" ht="15" hidden="false" customHeight="true" outlineLevel="0" collapsed="false">
      <c r="A303" s="31" t="n">
        <v>301</v>
      </c>
      <c r="B303" s="31" t="n">
        <f aca="false">ROUNDUP(A303/12,0)</f>
        <v>26</v>
      </c>
      <c r="C303" s="31" t="n">
        <f aca="false">MOD(A303-1,12)+1</f>
        <v>1</v>
      </c>
      <c r="D303" s="32" t="n">
        <f aca="false">E303</f>
        <v>55451</v>
      </c>
      <c r="E303" s="32" t="n">
        <f aca="false">EDATE(Premissas!$B$5,A303-1)</f>
        <v>55451</v>
      </c>
      <c r="F303" s="33" t="n">
        <f aca="false">INDEX(Premissas!$B$19:$B$30,C303)*(1-Premissas!$B$10)^(B303-1)</f>
        <v>362557.231042239</v>
      </c>
      <c r="G303" s="34" t="n">
        <f aca="false">Premissas!$B$15*(1+Premissas!$B$8)^(B303-1)</f>
        <v>762678.469724184</v>
      </c>
      <c r="H303" s="35" t="n">
        <f aca="false">INDEX(Premissas!$D$19:$D$30,C303)*(1+Premissas!$B$9)^(B303-1)*(1-Premissas!$B$10)^(B303-1)</f>
        <v>241237.022186376</v>
      </c>
      <c r="I303" s="35" t="n">
        <f aca="false">G303+H303</f>
        <v>1003915.49191056</v>
      </c>
    </row>
    <row r="304" customFormat="false" ht="15" hidden="false" customHeight="true" outlineLevel="0" collapsed="false">
      <c r="A304" s="31" t="n">
        <v>302</v>
      </c>
      <c r="B304" s="31" t="n">
        <f aca="false">ROUNDUP(A304/12,0)</f>
        <v>26</v>
      </c>
      <c r="C304" s="31" t="n">
        <f aca="false">MOD(A304-1,12)+1</f>
        <v>2</v>
      </c>
      <c r="D304" s="32" t="n">
        <f aca="false">E304</f>
        <v>55482</v>
      </c>
      <c r="E304" s="32" t="n">
        <f aca="false">EDATE(Premissas!$B$5,A304-1)</f>
        <v>55482</v>
      </c>
      <c r="F304" s="33" t="n">
        <f aca="false">INDEX(Premissas!$B$19:$B$30,C304)*(1-Premissas!$B$10)^(B304-1)</f>
        <v>370206.080548605</v>
      </c>
      <c r="G304" s="34" t="n">
        <f aca="false">Premissas!$B$15*(1+Premissas!$B$8)^(B304-1)</f>
        <v>762678.469724184</v>
      </c>
      <c r="H304" s="35" t="n">
        <f aca="false">INDEX(Premissas!$D$19:$D$30,C304)*(1+Premissas!$B$9)^(B304-1)*(1-Premissas!$B$10)^(B304-1)</f>
        <v>258931.839994984</v>
      </c>
      <c r="I304" s="35" t="n">
        <f aca="false">G304+H304</f>
        <v>1021610.30971917</v>
      </c>
    </row>
    <row r="305" customFormat="false" ht="15" hidden="false" customHeight="true" outlineLevel="0" collapsed="false">
      <c r="A305" s="31" t="n">
        <v>303</v>
      </c>
      <c r="B305" s="31" t="n">
        <f aca="false">ROUNDUP(A305/12,0)</f>
        <v>26</v>
      </c>
      <c r="C305" s="31" t="n">
        <f aca="false">MOD(A305-1,12)+1</f>
        <v>3</v>
      </c>
      <c r="D305" s="32" t="n">
        <f aca="false">E305</f>
        <v>55512</v>
      </c>
      <c r="E305" s="32" t="n">
        <f aca="false">EDATE(Premissas!$B$5,A305-1)</f>
        <v>55512</v>
      </c>
      <c r="F305" s="33" t="n">
        <f aca="false">INDEX(Premissas!$B$19:$B$30,C305)*(1-Premissas!$B$10)^(B305-1)</f>
        <v>354864.270523726</v>
      </c>
      <c r="G305" s="34" t="n">
        <f aca="false">Premissas!$B$15*(1+Premissas!$B$8)^(B305-1)</f>
        <v>762678.469724184</v>
      </c>
      <c r="H305" s="35" t="n">
        <f aca="false">INDEX(Premissas!$D$19:$D$30,C305)*(1+Premissas!$B$9)^(B305-1)*(1-Premissas!$B$10)^(B305-1)</f>
        <v>223440.121131044</v>
      </c>
      <c r="I305" s="35" t="n">
        <f aca="false">G305+H305</f>
        <v>986118.590855228</v>
      </c>
    </row>
    <row r="306" customFormat="false" ht="15" hidden="false" customHeight="true" outlineLevel="0" collapsed="false">
      <c r="A306" s="31" t="n">
        <v>304</v>
      </c>
      <c r="B306" s="31" t="n">
        <f aca="false">ROUNDUP(A306/12,0)</f>
        <v>26</v>
      </c>
      <c r="C306" s="31" t="n">
        <f aca="false">MOD(A306-1,12)+1</f>
        <v>4</v>
      </c>
      <c r="D306" s="32" t="n">
        <f aca="false">E306</f>
        <v>55543</v>
      </c>
      <c r="E306" s="32" t="n">
        <f aca="false">EDATE(Premissas!$B$5,A306-1)</f>
        <v>55543</v>
      </c>
      <c r="F306" s="33" t="n">
        <f aca="false">INDEX(Premissas!$B$19:$B$30,C306)*(1-Premissas!$B$10)^(B306-1)</f>
        <v>354954.256988507</v>
      </c>
      <c r="G306" s="34" t="n">
        <f aca="false">Premissas!$B$15*(1+Premissas!$B$8)^(B306-1)</f>
        <v>762678.469724184</v>
      </c>
      <c r="H306" s="35" t="n">
        <f aca="false">INDEX(Premissas!$D$19:$D$30,C306)*(1+Premissas!$B$9)^(B306-1)*(1-Premissas!$B$10)^(B306-1)</f>
        <v>223648.29088907</v>
      </c>
      <c r="I306" s="35" t="n">
        <f aca="false">G306+H306</f>
        <v>986326.760613254</v>
      </c>
    </row>
    <row r="307" customFormat="false" ht="15" hidden="false" customHeight="true" outlineLevel="0" collapsed="false">
      <c r="A307" s="31" t="n">
        <v>305</v>
      </c>
      <c r="B307" s="31" t="n">
        <f aca="false">ROUNDUP(A307/12,0)</f>
        <v>26</v>
      </c>
      <c r="C307" s="31" t="n">
        <f aca="false">MOD(A307-1,12)+1</f>
        <v>5</v>
      </c>
      <c r="D307" s="32" t="n">
        <f aca="false">E307</f>
        <v>55574</v>
      </c>
      <c r="E307" s="32" t="n">
        <f aca="false">EDATE(Premissas!$B$5,A307-1)</f>
        <v>55574</v>
      </c>
      <c r="F307" s="33" t="n">
        <f aca="false">INDEX(Premissas!$B$19:$B$30,C307)*(1-Premissas!$B$10)^(B307-1)</f>
        <v>348872.230633618</v>
      </c>
      <c r="G307" s="34" t="n">
        <f aca="false">Premissas!$B$15*(1+Premissas!$B$8)^(B307-1)</f>
        <v>762678.469724184</v>
      </c>
      <c r="H307" s="35" t="n">
        <f aca="false">INDEX(Premissas!$D$19:$D$30,C307)*(1+Premissas!$B$9)^(B307-1)*(1-Premissas!$B$10)^(B307-1)</f>
        <v>209578.160279336</v>
      </c>
      <c r="I307" s="35" t="n">
        <f aca="false">G307+H307</f>
        <v>972256.63000352</v>
      </c>
    </row>
    <row r="308" customFormat="false" ht="15" hidden="false" customHeight="true" outlineLevel="0" collapsed="false">
      <c r="A308" s="31" t="n">
        <v>306</v>
      </c>
      <c r="B308" s="31" t="n">
        <f aca="false">ROUNDUP(A308/12,0)</f>
        <v>26</v>
      </c>
      <c r="C308" s="31" t="n">
        <f aca="false">MOD(A308-1,12)+1</f>
        <v>6</v>
      </c>
      <c r="D308" s="32" t="n">
        <f aca="false">E308</f>
        <v>55603</v>
      </c>
      <c r="E308" s="32" t="n">
        <f aca="false">EDATE(Premissas!$B$5,A308-1)</f>
        <v>55603</v>
      </c>
      <c r="F308" s="33" t="n">
        <f aca="false">INDEX(Premissas!$B$19:$B$30,C308)*(1-Premissas!$B$10)^(B308-1)</f>
        <v>329556.018414254</v>
      </c>
      <c r="G308" s="34" t="n">
        <f aca="false">Premissas!$B$15*(1+Premissas!$B$8)^(B308-1)</f>
        <v>762678.469724184</v>
      </c>
      <c r="H308" s="35" t="n">
        <f aca="false">INDEX(Premissas!$D$19:$D$30,C308)*(1+Premissas!$B$9)^(B308-1)*(1-Premissas!$B$10)^(B308-1)</f>
        <v>164892.077935199</v>
      </c>
      <c r="I308" s="35" t="n">
        <f aca="false">G308+H308</f>
        <v>927570.547659383</v>
      </c>
    </row>
    <row r="309" customFormat="false" ht="15" hidden="false" customHeight="true" outlineLevel="0" collapsed="false">
      <c r="A309" s="31" t="n">
        <v>307</v>
      </c>
      <c r="B309" s="31" t="n">
        <f aca="false">ROUNDUP(A309/12,0)</f>
        <v>26</v>
      </c>
      <c r="C309" s="31" t="n">
        <f aca="false">MOD(A309-1,12)+1</f>
        <v>7</v>
      </c>
      <c r="D309" s="32" t="n">
        <f aca="false">E309</f>
        <v>55634</v>
      </c>
      <c r="E309" s="32" t="n">
        <f aca="false">EDATE(Premissas!$B$5,A309-1)</f>
        <v>55634</v>
      </c>
      <c r="F309" s="33" t="n">
        <f aca="false">INDEX(Premissas!$B$19:$B$30,C309)*(1-Premissas!$B$10)^(B309-1)</f>
        <v>362417.840243853</v>
      </c>
      <c r="G309" s="34" t="n">
        <f aca="false">Premissas!$B$15*(1+Premissas!$B$8)^(B309-1)</f>
        <v>762678.469724184</v>
      </c>
      <c r="H309" s="35" t="n">
        <f aca="false">INDEX(Premissas!$D$19:$D$30,C309)*(1+Premissas!$B$9)^(B309-1)*(1-Premissas!$B$10)^(B309-1)</f>
        <v>240914.550262132</v>
      </c>
      <c r="I309" s="35" t="n">
        <f aca="false">G309+H309</f>
        <v>1003593.01998632</v>
      </c>
    </row>
    <row r="310" customFormat="false" ht="15" hidden="false" customHeight="true" outlineLevel="0" collapsed="false">
      <c r="A310" s="31" t="n">
        <v>308</v>
      </c>
      <c r="B310" s="31" t="n">
        <f aca="false">ROUNDUP(A310/12,0)</f>
        <v>26</v>
      </c>
      <c r="C310" s="31" t="n">
        <f aca="false">MOD(A310-1,12)+1</f>
        <v>8</v>
      </c>
      <c r="D310" s="32" t="n">
        <f aca="false">E310</f>
        <v>55664</v>
      </c>
      <c r="E310" s="32" t="n">
        <f aca="false">EDATE(Premissas!$B$5,A310-1)</f>
        <v>55664</v>
      </c>
      <c r="F310" s="33" t="n">
        <f aca="false">INDEX(Premissas!$B$19:$B$30,C310)*(1-Premissas!$B$10)^(B310-1)</f>
        <v>403090.840104522</v>
      </c>
      <c r="G310" s="34" t="n">
        <f aca="false">Premissas!$B$15*(1+Premissas!$B$8)^(B310-1)</f>
        <v>762678.469724184</v>
      </c>
      <c r="H310" s="35" t="n">
        <f aca="false">INDEX(Premissas!$D$19:$D$30,C310)*(1+Premissas!$B$9)^(B310-1)*(1-Premissas!$B$10)^(B310-1)</f>
        <v>335007.370515122</v>
      </c>
      <c r="I310" s="35" t="n">
        <f aca="false">G310+H310</f>
        <v>1097685.84023931</v>
      </c>
    </row>
    <row r="311" customFormat="false" ht="15" hidden="false" customHeight="true" outlineLevel="0" collapsed="false">
      <c r="A311" s="31" t="n">
        <v>309</v>
      </c>
      <c r="B311" s="31" t="n">
        <f aca="false">ROUNDUP(A311/12,0)</f>
        <v>26</v>
      </c>
      <c r="C311" s="31" t="n">
        <f aca="false">MOD(A311-1,12)+1</f>
        <v>9</v>
      </c>
      <c r="D311" s="32" t="n">
        <f aca="false">E311</f>
        <v>55695</v>
      </c>
      <c r="E311" s="32" t="n">
        <f aca="false">EDATE(Premissas!$B$5,A311-1)</f>
        <v>55695</v>
      </c>
      <c r="F311" s="33" t="n">
        <f aca="false">INDEX(Premissas!$B$19:$B$30,C311)*(1-Premissas!$B$10)^(B311-1)</f>
        <v>388347.175404362</v>
      </c>
      <c r="G311" s="34" t="n">
        <f aca="false">Premissas!$B$15*(1+Premissas!$B$8)^(B311-1)</f>
        <v>762678.469724184</v>
      </c>
      <c r="H311" s="35" t="n">
        <f aca="false">INDEX(Premissas!$D$19:$D$30,C311)*(1+Premissas!$B$9)^(B311-1)*(1-Premissas!$B$10)^(B311-1)</f>
        <v>300899.406939966</v>
      </c>
      <c r="I311" s="35" t="n">
        <f aca="false">G311+H311</f>
        <v>1063577.87666415</v>
      </c>
    </row>
    <row r="312" customFormat="false" ht="15" hidden="false" customHeight="true" outlineLevel="0" collapsed="false">
      <c r="A312" s="31" t="n">
        <v>310</v>
      </c>
      <c r="B312" s="31" t="n">
        <f aca="false">ROUNDUP(A312/12,0)</f>
        <v>26</v>
      </c>
      <c r="C312" s="31" t="n">
        <f aca="false">MOD(A312-1,12)+1</f>
        <v>10</v>
      </c>
      <c r="D312" s="32" t="n">
        <f aca="false">E312</f>
        <v>55725</v>
      </c>
      <c r="E312" s="32" t="n">
        <f aca="false">EDATE(Premissas!$B$5,A312-1)</f>
        <v>55725</v>
      </c>
      <c r="F312" s="33" t="n">
        <f aca="false">INDEX(Premissas!$B$19:$B$30,C312)*(1-Premissas!$B$10)^(B312-1)</f>
        <v>369922.005630376</v>
      </c>
      <c r="G312" s="34" t="n">
        <f aca="false">Premissas!$B$15*(1+Premissas!$B$8)^(B312-1)</f>
        <v>762678.469724184</v>
      </c>
      <c r="H312" s="35" t="n">
        <f aca="false">INDEX(Premissas!$D$19:$D$30,C312)*(1+Premissas!$B$9)^(B312-1)*(1-Premissas!$B$10)^(B312-1)</f>
        <v>258274.677227002</v>
      </c>
      <c r="I312" s="35" t="n">
        <f aca="false">G312+H312</f>
        <v>1020953.14695119</v>
      </c>
    </row>
    <row r="313" customFormat="false" ht="15" hidden="false" customHeight="true" outlineLevel="0" collapsed="false">
      <c r="A313" s="31" t="n">
        <v>311</v>
      </c>
      <c r="B313" s="31" t="n">
        <f aca="false">ROUNDUP(A313/12,0)</f>
        <v>26</v>
      </c>
      <c r="C313" s="31" t="n">
        <f aca="false">MOD(A313-1,12)+1</f>
        <v>11</v>
      </c>
      <c r="D313" s="32" t="n">
        <f aca="false">E313</f>
        <v>55756</v>
      </c>
      <c r="E313" s="32" t="n">
        <f aca="false">EDATE(Premissas!$B$5,A313-1)</f>
        <v>55756</v>
      </c>
      <c r="F313" s="33" t="n">
        <f aca="false">INDEX(Premissas!$B$19:$B$30,C313)*(1-Premissas!$B$10)^(B313-1)</f>
        <v>314420.647926224</v>
      </c>
      <c r="G313" s="34" t="n">
        <f aca="false">Premissas!$B$15*(1+Premissas!$B$8)^(B313-1)</f>
        <v>762678.469724184</v>
      </c>
      <c r="H313" s="35" t="n">
        <f aca="false">INDEX(Premissas!$D$19:$D$30,C313)*(1+Premissas!$B$9)^(B313-1)*(1-Premissas!$B$10)^(B313-1)</f>
        <v>129877.942560324</v>
      </c>
      <c r="I313" s="35" t="n">
        <f aca="false">G313+H313</f>
        <v>892556.412284508</v>
      </c>
    </row>
    <row r="314" customFormat="false" ht="15" hidden="false" customHeight="true" outlineLevel="0" collapsed="false">
      <c r="A314" s="31" t="n">
        <v>312</v>
      </c>
      <c r="B314" s="31" t="n">
        <f aca="false">ROUNDUP(A314/12,0)</f>
        <v>26</v>
      </c>
      <c r="C314" s="31" t="n">
        <f aca="false">MOD(A314-1,12)+1</f>
        <v>12</v>
      </c>
      <c r="D314" s="32" t="n">
        <f aca="false">E314</f>
        <v>55787</v>
      </c>
      <c r="E314" s="32" t="n">
        <f aca="false">EDATE(Premissas!$B$5,A314-1)</f>
        <v>55787</v>
      </c>
      <c r="F314" s="33" t="n">
        <f aca="false">INDEX(Premissas!$B$19:$B$30,C314)*(1-Premissas!$B$10)^(B314-1)</f>
        <v>354781.341820889</v>
      </c>
      <c r="G314" s="34" t="n">
        <f aca="false">Premissas!$B$15*(1+Premissas!$B$8)^(B314-1)</f>
        <v>762678.469724184</v>
      </c>
      <c r="H314" s="35" t="n">
        <f aca="false">INDEX(Premissas!$D$19:$D$30,C314)*(1+Premissas!$B$9)^(B314-1)*(1-Premissas!$B$10)^(B314-1)</f>
        <v>223248.293057525</v>
      </c>
      <c r="I314" s="35" t="n">
        <f aca="false">G314+H314</f>
        <v>985926.762781709</v>
      </c>
    </row>
    <row r="315" customFormat="false" ht="15" hidden="false" customHeight="true" outlineLevel="0" collapsed="false">
      <c r="A315" s="28" t="n">
        <v>313</v>
      </c>
      <c r="B315" s="28" t="n">
        <f aca="false">ROUNDUP(A315/12,0)</f>
        <v>27</v>
      </c>
      <c r="C315" s="28" t="n">
        <f aca="false">MOD(A315-1,12)+1</f>
        <v>1</v>
      </c>
      <c r="D315" s="29" t="n">
        <f aca="false">E315</f>
        <v>55817</v>
      </c>
      <c r="E315" s="29" t="n">
        <f aca="false">EDATE(Premissas!$B$5,A315-1)</f>
        <v>55817</v>
      </c>
      <c r="F315" s="30" t="n">
        <f aca="false">INDEX(Premissas!$B$19:$B$30,C315)*(1-Premissas!$B$10)^(B315-1)</f>
        <v>360744.444887028</v>
      </c>
      <c r="G315" s="17" t="n">
        <f aca="false">Premissas!$B$15*(1+Premissas!$B$8)^(B315-1)</f>
        <v>804625.785559014</v>
      </c>
      <c r="H315" s="19" t="n">
        <f aca="false">INDEX(Premissas!$D$19:$D$30,C315)*(1+Premissas!$B$9)^(B315-1)*(1-Premissas!$B$10)^(B315-1)</f>
        <v>252032.378929216</v>
      </c>
      <c r="I315" s="19" t="n">
        <f aca="false">G315+H315</f>
        <v>1056658.16448823</v>
      </c>
    </row>
    <row r="316" customFormat="false" ht="15" hidden="false" customHeight="true" outlineLevel="0" collapsed="false">
      <c r="A316" s="28" t="n">
        <v>314</v>
      </c>
      <c r="B316" s="28" t="n">
        <f aca="false">ROUNDUP(A316/12,0)</f>
        <v>27</v>
      </c>
      <c r="C316" s="28" t="n">
        <f aca="false">MOD(A316-1,12)+1</f>
        <v>2</v>
      </c>
      <c r="D316" s="29" t="n">
        <f aca="false">E316</f>
        <v>55848</v>
      </c>
      <c r="E316" s="29" t="n">
        <f aca="false">EDATE(Premissas!$B$5,A316-1)</f>
        <v>55848</v>
      </c>
      <c r="F316" s="30" t="n">
        <f aca="false">INDEX(Premissas!$B$19:$B$30,C316)*(1-Premissas!$B$10)^(B316-1)</f>
        <v>368355.050145862</v>
      </c>
      <c r="G316" s="17" t="n">
        <f aca="false">Premissas!$B$15*(1+Premissas!$B$8)^(B316-1)</f>
        <v>804625.785559014</v>
      </c>
      <c r="H316" s="19" t="n">
        <f aca="false">INDEX(Premissas!$D$19:$D$30,C316)*(1+Premissas!$B$9)^(B316-1)*(1-Premissas!$B$10)^(B316-1)</f>
        <v>270519.039834759</v>
      </c>
      <c r="I316" s="19" t="n">
        <f aca="false">G316+H316</f>
        <v>1075144.82539377</v>
      </c>
    </row>
    <row r="317" customFormat="false" ht="15" hidden="false" customHeight="true" outlineLevel="0" collapsed="false">
      <c r="A317" s="28" t="n">
        <v>315</v>
      </c>
      <c r="B317" s="28" t="n">
        <f aca="false">ROUNDUP(A317/12,0)</f>
        <v>27</v>
      </c>
      <c r="C317" s="28" t="n">
        <f aca="false">MOD(A317-1,12)+1</f>
        <v>3</v>
      </c>
      <c r="D317" s="29" t="n">
        <f aca="false">E317</f>
        <v>55878</v>
      </c>
      <c r="E317" s="29" t="n">
        <f aca="false">EDATE(Premissas!$B$5,A317-1)</f>
        <v>55878</v>
      </c>
      <c r="F317" s="30" t="n">
        <f aca="false">INDEX(Premissas!$B$19:$B$30,C317)*(1-Premissas!$B$10)^(B317-1)</f>
        <v>353089.949171107</v>
      </c>
      <c r="G317" s="17" t="n">
        <f aca="false">Premissas!$B$15*(1+Premissas!$B$8)^(B317-1)</f>
        <v>804625.785559014</v>
      </c>
      <c r="H317" s="19" t="n">
        <f aca="false">INDEX(Premissas!$D$19:$D$30,C317)*(1+Premissas!$B$9)^(B317-1)*(1-Premissas!$B$10)^(B317-1)</f>
        <v>233439.066551658</v>
      </c>
      <c r="I317" s="19" t="n">
        <f aca="false">G317+H317</f>
        <v>1038064.85211067</v>
      </c>
    </row>
    <row r="318" customFormat="false" ht="15" hidden="false" customHeight="true" outlineLevel="0" collapsed="false">
      <c r="A318" s="28" t="n">
        <v>316</v>
      </c>
      <c r="B318" s="28" t="n">
        <f aca="false">ROUNDUP(A318/12,0)</f>
        <v>27</v>
      </c>
      <c r="C318" s="28" t="n">
        <f aca="false">MOD(A318-1,12)+1</f>
        <v>4</v>
      </c>
      <c r="D318" s="29" t="n">
        <f aca="false">E318</f>
        <v>55909</v>
      </c>
      <c r="E318" s="29" t="n">
        <f aca="false">EDATE(Premissas!$B$5,A318-1)</f>
        <v>55909</v>
      </c>
      <c r="F318" s="30" t="n">
        <f aca="false">INDEX(Premissas!$B$19:$B$30,C318)*(1-Premissas!$B$10)^(B318-1)</f>
        <v>353179.485703564</v>
      </c>
      <c r="G318" s="17" t="n">
        <f aca="false">Premissas!$B$15*(1+Premissas!$B$8)^(B318-1)</f>
        <v>804625.785559014</v>
      </c>
      <c r="H318" s="19" t="n">
        <f aca="false">INDEX(Premissas!$D$19:$D$30,C318)*(1+Premissas!$B$9)^(B318-1)*(1-Premissas!$B$10)^(B318-1)</f>
        <v>233656.551906356</v>
      </c>
      <c r="I318" s="19" t="n">
        <f aca="false">G318+H318</f>
        <v>1038282.33746537</v>
      </c>
    </row>
    <row r="319" customFormat="false" ht="15" hidden="false" customHeight="true" outlineLevel="0" collapsed="false">
      <c r="A319" s="28" t="n">
        <v>317</v>
      </c>
      <c r="B319" s="28" t="n">
        <f aca="false">ROUNDUP(A319/12,0)</f>
        <v>27</v>
      </c>
      <c r="C319" s="28" t="n">
        <f aca="false">MOD(A319-1,12)+1</f>
        <v>5</v>
      </c>
      <c r="D319" s="29" t="n">
        <f aca="false">E319</f>
        <v>55940</v>
      </c>
      <c r="E319" s="29" t="n">
        <f aca="false">EDATE(Premissas!$B$5,A319-1)</f>
        <v>55940</v>
      </c>
      <c r="F319" s="30" t="n">
        <f aca="false">INDEX(Premissas!$B$19:$B$30,C319)*(1-Premissas!$B$10)^(B319-1)</f>
        <v>347127.86948045</v>
      </c>
      <c r="G319" s="17" t="n">
        <f aca="false">Premissas!$B$15*(1+Premissas!$B$8)^(B319-1)</f>
        <v>804625.785559014</v>
      </c>
      <c r="H319" s="19" t="n">
        <f aca="false">INDEX(Premissas!$D$19:$D$30,C319)*(1+Premissas!$B$9)^(B319-1)*(1-Premissas!$B$10)^(B319-1)</f>
        <v>218956.782951837</v>
      </c>
      <c r="I319" s="19" t="n">
        <f aca="false">G319+H319</f>
        <v>1023582.56851085</v>
      </c>
    </row>
    <row r="320" customFormat="false" ht="15" hidden="false" customHeight="true" outlineLevel="0" collapsed="false">
      <c r="A320" s="28" t="n">
        <v>318</v>
      </c>
      <c r="B320" s="28" t="n">
        <f aca="false">ROUNDUP(A320/12,0)</f>
        <v>27</v>
      </c>
      <c r="C320" s="28" t="n">
        <f aca="false">MOD(A320-1,12)+1</f>
        <v>6</v>
      </c>
      <c r="D320" s="29" t="n">
        <f aca="false">E320</f>
        <v>55968</v>
      </c>
      <c r="E320" s="29" t="n">
        <f aca="false">EDATE(Premissas!$B$5,A320-1)</f>
        <v>55968</v>
      </c>
      <c r="F320" s="30" t="n">
        <f aca="false">INDEX(Premissas!$B$19:$B$30,C320)*(1-Premissas!$B$10)^(B320-1)</f>
        <v>327908.238322182</v>
      </c>
      <c r="G320" s="17" t="n">
        <f aca="false">Premissas!$B$15*(1+Premissas!$B$8)^(B320-1)</f>
        <v>804625.785559014</v>
      </c>
      <c r="H320" s="19" t="n">
        <f aca="false">INDEX(Premissas!$D$19:$D$30,C320)*(1+Premissas!$B$9)^(B320-1)*(1-Premissas!$B$10)^(B320-1)</f>
        <v>172270.998422799</v>
      </c>
      <c r="I320" s="19" t="n">
        <f aca="false">G320+H320</f>
        <v>976896.783981813</v>
      </c>
    </row>
    <row r="321" customFormat="false" ht="15" hidden="false" customHeight="true" outlineLevel="0" collapsed="false">
      <c r="A321" s="28" t="n">
        <v>319</v>
      </c>
      <c r="B321" s="28" t="n">
        <f aca="false">ROUNDUP(A321/12,0)</f>
        <v>27</v>
      </c>
      <c r="C321" s="28" t="n">
        <f aca="false">MOD(A321-1,12)+1</f>
        <v>7</v>
      </c>
      <c r="D321" s="29" t="n">
        <f aca="false">E321</f>
        <v>55999</v>
      </c>
      <c r="E321" s="29" t="n">
        <f aca="false">EDATE(Premissas!$B$5,A321-1)</f>
        <v>55999</v>
      </c>
      <c r="F321" s="30" t="n">
        <f aca="false">INDEX(Premissas!$B$19:$B$30,C321)*(1-Premissas!$B$10)^(B321-1)</f>
        <v>360605.751042634</v>
      </c>
      <c r="G321" s="17" t="n">
        <f aca="false">Premissas!$B$15*(1+Premissas!$B$8)^(B321-1)</f>
        <v>804625.785559014</v>
      </c>
      <c r="H321" s="19" t="n">
        <f aca="false">INDEX(Premissas!$D$19:$D$30,C321)*(1+Premissas!$B$9)^(B321-1)*(1-Premissas!$B$10)^(B321-1)</f>
        <v>251695.476386363</v>
      </c>
      <c r="I321" s="19" t="n">
        <f aca="false">G321+H321</f>
        <v>1056321.26194538</v>
      </c>
    </row>
    <row r="322" customFormat="false" ht="15" hidden="false" customHeight="true" outlineLevel="0" collapsed="false">
      <c r="A322" s="28" t="n">
        <v>320</v>
      </c>
      <c r="B322" s="28" t="n">
        <f aca="false">ROUNDUP(A322/12,0)</f>
        <v>27</v>
      </c>
      <c r="C322" s="28" t="n">
        <f aca="false">MOD(A322-1,12)+1</f>
        <v>8</v>
      </c>
      <c r="D322" s="29" t="n">
        <f aca="false">E322</f>
        <v>56029</v>
      </c>
      <c r="E322" s="29" t="n">
        <f aca="false">EDATE(Premissas!$B$5,A322-1)</f>
        <v>56029</v>
      </c>
      <c r="F322" s="30" t="n">
        <f aca="false">INDEX(Premissas!$B$19:$B$30,C322)*(1-Premissas!$B$10)^(B322-1)</f>
        <v>401075.385903999</v>
      </c>
      <c r="G322" s="17" t="n">
        <f aca="false">Premissas!$B$15*(1+Premissas!$B$8)^(B322-1)</f>
        <v>804625.785559014</v>
      </c>
      <c r="H322" s="19" t="n">
        <f aca="false">INDEX(Premissas!$D$19:$D$30,C322)*(1+Premissas!$B$9)^(B322-1)*(1-Premissas!$B$10)^(B322-1)</f>
        <v>349998.950345674</v>
      </c>
      <c r="I322" s="19" t="n">
        <f aca="false">G322+H322</f>
        <v>1154624.73590469</v>
      </c>
    </row>
    <row r="323" customFormat="false" ht="15" hidden="false" customHeight="true" outlineLevel="0" collapsed="false">
      <c r="A323" s="28" t="n">
        <v>321</v>
      </c>
      <c r="B323" s="28" t="n">
        <f aca="false">ROUNDUP(A323/12,0)</f>
        <v>27</v>
      </c>
      <c r="C323" s="28" t="n">
        <f aca="false">MOD(A323-1,12)+1</f>
        <v>9</v>
      </c>
      <c r="D323" s="29" t="n">
        <f aca="false">E323</f>
        <v>56060</v>
      </c>
      <c r="E323" s="29" t="n">
        <f aca="false">EDATE(Premissas!$B$5,A323-1)</f>
        <v>56060</v>
      </c>
      <c r="F323" s="30" t="n">
        <f aca="false">INDEX(Premissas!$B$19:$B$30,C323)*(1-Premissas!$B$10)^(B323-1)</f>
        <v>386405.43952734</v>
      </c>
      <c r="G323" s="17" t="n">
        <f aca="false">Premissas!$B$15*(1+Premissas!$B$8)^(B323-1)</f>
        <v>804625.785559014</v>
      </c>
      <c r="H323" s="19" t="n">
        <f aca="false">INDEX(Premissas!$D$19:$D$30,C323)*(1+Premissas!$B$9)^(B323-1)*(1-Premissas!$B$10)^(B323-1)</f>
        <v>314364.655400529</v>
      </c>
      <c r="I323" s="19" t="n">
        <f aca="false">G323+H323</f>
        <v>1118990.44095954</v>
      </c>
    </row>
    <row r="324" customFormat="false" ht="15" hidden="false" customHeight="true" outlineLevel="0" collapsed="false">
      <c r="A324" s="28" t="n">
        <v>322</v>
      </c>
      <c r="B324" s="28" t="n">
        <f aca="false">ROUNDUP(A324/12,0)</f>
        <v>27</v>
      </c>
      <c r="C324" s="28" t="n">
        <f aca="false">MOD(A324-1,12)+1</f>
        <v>10</v>
      </c>
      <c r="D324" s="29" t="n">
        <f aca="false">E324</f>
        <v>56090</v>
      </c>
      <c r="E324" s="29" t="n">
        <f aca="false">EDATE(Premissas!$B$5,A324-1)</f>
        <v>56090</v>
      </c>
      <c r="F324" s="30" t="n">
        <f aca="false">INDEX(Premissas!$B$19:$B$30,C324)*(1-Premissas!$B$10)^(B324-1)</f>
        <v>368072.395602224</v>
      </c>
      <c r="G324" s="17" t="n">
        <f aca="false">Premissas!$B$15*(1+Premissas!$B$8)^(B324-1)</f>
        <v>804625.785559014</v>
      </c>
      <c r="H324" s="19" t="n">
        <f aca="false">INDEX(Premissas!$D$19:$D$30,C324)*(1+Premissas!$B$9)^(B324-1)*(1-Premissas!$B$10)^(B324-1)</f>
        <v>269832.469032911</v>
      </c>
      <c r="I324" s="19" t="n">
        <f aca="false">G324+H324</f>
        <v>1074458.25459192</v>
      </c>
    </row>
    <row r="325" customFormat="false" ht="15" hidden="false" customHeight="true" outlineLevel="0" collapsed="false">
      <c r="A325" s="28" t="n">
        <v>323</v>
      </c>
      <c r="B325" s="28" t="n">
        <f aca="false">ROUNDUP(A325/12,0)</f>
        <v>27</v>
      </c>
      <c r="C325" s="28" t="n">
        <f aca="false">MOD(A325-1,12)+1</f>
        <v>11</v>
      </c>
      <c r="D325" s="29" t="n">
        <f aca="false">E325</f>
        <v>56121</v>
      </c>
      <c r="E325" s="29" t="n">
        <f aca="false">EDATE(Premissas!$B$5,A325-1)</f>
        <v>56121</v>
      </c>
      <c r="F325" s="30" t="n">
        <f aca="false">INDEX(Premissas!$B$19:$B$30,C325)*(1-Premissas!$B$10)^(B325-1)</f>
        <v>312848.544686593</v>
      </c>
      <c r="G325" s="17" t="n">
        <f aca="false">Premissas!$B$15*(1+Premissas!$B$8)^(B325-1)</f>
        <v>804625.785559014</v>
      </c>
      <c r="H325" s="19" t="n">
        <f aca="false">INDEX(Premissas!$D$19:$D$30,C325)*(1+Premissas!$B$9)^(B325-1)*(1-Premissas!$B$10)^(B325-1)</f>
        <v>135689.980489898</v>
      </c>
      <c r="I325" s="19" t="n">
        <f aca="false">G325+H325</f>
        <v>940315.766048912</v>
      </c>
    </row>
    <row r="326" customFormat="false" ht="15" hidden="false" customHeight="true" outlineLevel="0" collapsed="false">
      <c r="A326" s="28" t="n">
        <v>324</v>
      </c>
      <c r="B326" s="28" t="n">
        <f aca="false">ROUNDUP(A326/12,0)</f>
        <v>27</v>
      </c>
      <c r="C326" s="28" t="n">
        <f aca="false">MOD(A326-1,12)+1</f>
        <v>12</v>
      </c>
      <c r="D326" s="29" t="n">
        <f aca="false">E326</f>
        <v>56152</v>
      </c>
      <c r="E326" s="29" t="n">
        <f aca="false">EDATE(Premissas!$B$5,A326-1)</f>
        <v>56152</v>
      </c>
      <c r="F326" s="30" t="n">
        <f aca="false">INDEX(Premissas!$B$19:$B$30,C326)*(1-Premissas!$B$10)^(B326-1)</f>
        <v>353007.435111784</v>
      </c>
      <c r="G326" s="17" t="n">
        <f aca="false">Premissas!$B$15*(1+Premissas!$B$8)^(B326-1)</f>
        <v>804625.785559014</v>
      </c>
      <c r="H326" s="19" t="n">
        <f aca="false">INDEX(Premissas!$D$19:$D$30,C326)*(1+Premissas!$B$9)^(B326-1)*(1-Premissas!$B$10)^(B326-1)</f>
        <v>233238.654171849</v>
      </c>
      <c r="I326" s="19" t="n">
        <f aca="false">G326+H326</f>
        <v>1037864.43973086</v>
      </c>
    </row>
    <row r="327" customFormat="false" ht="15" hidden="false" customHeight="true" outlineLevel="0" collapsed="false">
      <c r="A327" s="31" t="n">
        <v>325</v>
      </c>
      <c r="B327" s="31" t="n">
        <f aca="false">ROUNDUP(A327/12,0)</f>
        <v>28</v>
      </c>
      <c r="C327" s="31" t="n">
        <f aca="false">MOD(A327-1,12)+1</f>
        <v>1</v>
      </c>
      <c r="D327" s="32" t="n">
        <f aca="false">E327</f>
        <v>56182</v>
      </c>
      <c r="E327" s="32" t="n">
        <f aca="false">EDATE(Premissas!$B$5,A327-1)</f>
        <v>56182</v>
      </c>
      <c r="F327" s="33" t="n">
        <f aca="false">INDEX(Premissas!$B$19:$B$30,C327)*(1-Premissas!$B$10)^(B327-1)</f>
        <v>358940.722662593</v>
      </c>
      <c r="G327" s="34" t="n">
        <f aca="false">Premissas!$B$15*(1+Premissas!$B$8)^(B327-1)</f>
        <v>848880.20376476</v>
      </c>
      <c r="H327" s="35" t="n">
        <f aca="false">INDEX(Premissas!$D$19:$D$30,C327)*(1+Premissas!$B$9)^(B327-1)*(1-Premissas!$B$10)^(B327-1)</f>
        <v>263310.827886299</v>
      </c>
      <c r="I327" s="35" t="n">
        <f aca="false">G327+H327</f>
        <v>1112191.03165106</v>
      </c>
    </row>
    <row r="328" customFormat="false" ht="15" hidden="false" customHeight="true" outlineLevel="0" collapsed="false">
      <c r="A328" s="31" t="n">
        <v>326</v>
      </c>
      <c r="B328" s="31" t="n">
        <f aca="false">ROUNDUP(A328/12,0)</f>
        <v>28</v>
      </c>
      <c r="C328" s="31" t="n">
        <f aca="false">MOD(A328-1,12)+1</f>
        <v>2</v>
      </c>
      <c r="D328" s="32" t="n">
        <f aca="false">E328</f>
        <v>56213</v>
      </c>
      <c r="E328" s="32" t="n">
        <f aca="false">EDATE(Premissas!$B$5,A328-1)</f>
        <v>56213</v>
      </c>
      <c r="F328" s="33" t="n">
        <f aca="false">INDEX(Premissas!$B$19:$B$30,C328)*(1-Premissas!$B$10)^(B328-1)</f>
        <v>366513.274895133</v>
      </c>
      <c r="G328" s="34" t="n">
        <f aca="false">Premissas!$B$15*(1+Premissas!$B$8)^(B328-1)</f>
        <v>848880.20376476</v>
      </c>
      <c r="H328" s="35" t="n">
        <f aca="false">INDEX(Premissas!$D$19:$D$30,C328)*(1+Premissas!$B$9)^(B328-1)*(1-Premissas!$B$10)^(B328-1)</f>
        <v>282624.766867364</v>
      </c>
      <c r="I328" s="35" t="n">
        <f aca="false">G328+H328</f>
        <v>1131504.97063212</v>
      </c>
    </row>
    <row r="329" customFormat="false" ht="15" hidden="false" customHeight="true" outlineLevel="0" collapsed="false">
      <c r="A329" s="31" t="n">
        <v>327</v>
      </c>
      <c r="B329" s="31" t="n">
        <f aca="false">ROUNDUP(A329/12,0)</f>
        <v>28</v>
      </c>
      <c r="C329" s="31" t="n">
        <f aca="false">MOD(A329-1,12)+1</f>
        <v>3</v>
      </c>
      <c r="D329" s="32" t="n">
        <f aca="false">E329</f>
        <v>56243</v>
      </c>
      <c r="E329" s="32" t="n">
        <f aca="false">EDATE(Premissas!$B$5,A329-1)</f>
        <v>56243</v>
      </c>
      <c r="F329" s="33" t="n">
        <f aca="false">INDEX(Premissas!$B$19:$B$30,C329)*(1-Premissas!$B$10)^(B329-1)</f>
        <v>351324.499425252</v>
      </c>
      <c r="G329" s="34" t="n">
        <f aca="false">Premissas!$B$15*(1+Premissas!$B$8)^(B329-1)</f>
        <v>848880.20376476</v>
      </c>
      <c r="H329" s="35" t="n">
        <f aca="false">INDEX(Premissas!$D$19:$D$30,C329)*(1+Premissas!$B$9)^(B329-1)*(1-Premissas!$B$10)^(B329-1)</f>
        <v>243885.464779845</v>
      </c>
      <c r="I329" s="35" t="n">
        <f aca="false">G329+H329</f>
        <v>1092765.6685446</v>
      </c>
    </row>
    <row r="330" customFormat="false" ht="15" hidden="false" customHeight="true" outlineLevel="0" collapsed="false">
      <c r="A330" s="31" t="n">
        <v>328</v>
      </c>
      <c r="B330" s="31" t="n">
        <f aca="false">ROUNDUP(A330/12,0)</f>
        <v>28</v>
      </c>
      <c r="C330" s="31" t="n">
        <f aca="false">MOD(A330-1,12)+1</f>
        <v>4</v>
      </c>
      <c r="D330" s="32" t="n">
        <f aca="false">E330</f>
        <v>56274</v>
      </c>
      <c r="E330" s="32" t="n">
        <f aca="false">EDATE(Premissas!$B$5,A330-1)</f>
        <v>56274</v>
      </c>
      <c r="F330" s="33" t="n">
        <f aca="false">INDEX(Premissas!$B$19:$B$30,C330)*(1-Premissas!$B$10)^(B330-1)</f>
        <v>351413.588275046</v>
      </c>
      <c r="G330" s="34" t="n">
        <f aca="false">Premissas!$B$15*(1+Premissas!$B$8)^(B330-1)</f>
        <v>848880.20376476</v>
      </c>
      <c r="H330" s="35" t="n">
        <f aca="false">INDEX(Premissas!$D$19:$D$30,C330)*(1+Premissas!$B$9)^(B330-1)*(1-Premissas!$B$10)^(B330-1)</f>
        <v>244112.682604165</v>
      </c>
      <c r="I330" s="35" t="n">
        <f aca="false">G330+H330</f>
        <v>1092992.88636893</v>
      </c>
    </row>
    <row r="331" customFormat="false" ht="15" hidden="false" customHeight="true" outlineLevel="0" collapsed="false">
      <c r="A331" s="31" t="n">
        <v>329</v>
      </c>
      <c r="B331" s="31" t="n">
        <f aca="false">ROUNDUP(A331/12,0)</f>
        <v>28</v>
      </c>
      <c r="C331" s="31" t="n">
        <f aca="false">MOD(A331-1,12)+1</f>
        <v>5</v>
      </c>
      <c r="D331" s="32" t="n">
        <f aca="false">E331</f>
        <v>56305</v>
      </c>
      <c r="E331" s="32" t="n">
        <f aca="false">EDATE(Premissas!$B$5,A331-1)</f>
        <v>56305</v>
      </c>
      <c r="F331" s="33" t="n">
        <f aca="false">INDEX(Premissas!$B$19:$B$30,C331)*(1-Premissas!$B$10)^(B331-1)</f>
        <v>345392.230133047</v>
      </c>
      <c r="G331" s="34" t="n">
        <f aca="false">Premissas!$B$15*(1+Premissas!$B$8)^(B331-1)</f>
        <v>848880.20376476</v>
      </c>
      <c r="H331" s="35" t="n">
        <f aca="false">INDEX(Premissas!$D$19:$D$30,C331)*(1+Premissas!$B$9)^(B331-1)*(1-Premissas!$B$10)^(B331-1)</f>
        <v>228755.098988931</v>
      </c>
      <c r="I331" s="35" t="n">
        <f aca="false">G331+H331</f>
        <v>1077635.30275369</v>
      </c>
    </row>
    <row r="332" customFormat="false" ht="15" hidden="false" customHeight="true" outlineLevel="0" collapsed="false">
      <c r="A332" s="31" t="n">
        <v>330</v>
      </c>
      <c r="B332" s="31" t="n">
        <f aca="false">ROUNDUP(A332/12,0)</f>
        <v>28</v>
      </c>
      <c r="C332" s="31" t="n">
        <f aca="false">MOD(A332-1,12)+1</f>
        <v>6</v>
      </c>
      <c r="D332" s="32" t="n">
        <f aca="false">E332</f>
        <v>56333</v>
      </c>
      <c r="E332" s="32" t="n">
        <f aca="false">EDATE(Premissas!$B$5,A332-1)</f>
        <v>56333</v>
      </c>
      <c r="F332" s="33" t="n">
        <f aca="false">INDEX(Premissas!$B$19:$B$30,C332)*(1-Premissas!$B$10)^(B332-1)</f>
        <v>326268.697130571</v>
      </c>
      <c r="G332" s="34" t="n">
        <f aca="false">Premissas!$B$15*(1+Premissas!$B$8)^(B332-1)</f>
        <v>848880.20376476</v>
      </c>
      <c r="H332" s="35" t="n">
        <f aca="false">INDEX(Premissas!$D$19:$D$30,C332)*(1+Premissas!$B$9)^(B332-1)*(1-Premissas!$B$10)^(B332-1)</f>
        <v>179980.125602219</v>
      </c>
      <c r="I332" s="35" t="n">
        <f aca="false">G332+H332</f>
        <v>1028860.32936698</v>
      </c>
    </row>
    <row r="333" customFormat="false" ht="15" hidden="false" customHeight="true" outlineLevel="0" collapsed="false">
      <c r="A333" s="31" t="n">
        <v>331</v>
      </c>
      <c r="B333" s="31" t="n">
        <f aca="false">ROUNDUP(A333/12,0)</f>
        <v>28</v>
      </c>
      <c r="C333" s="31" t="n">
        <f aca="false">MOD(A333-1,12)+1</f>
        <v>7</v>
      </c>
      <c r="D333" s="32" t="n">
        <f aca="false">E333</f>
        <v>56364</v>
      </c>
      <c r="E333" s="32" t="n">
        <f aca="false">EDATE(Premissas!$B$5,A333-1)</f>
        <v>56364</v>
      </c>
      <c r="F333" s="33" t="n">
        <f aca="false">INDEX(Premissas!$B$19:$B$30,C333)*(1-Premissas!$B$10)^(B333-1)</f>
        <v>358802.722287421</v>
      </c>
      <c r="G333" s="34" t="n">
        <f aca="false">Premissas!$B$15*(1+Premissas!$B$8)^(B333-1)</f>
        <v>848880.20376476</v>
      </c>
      <c r="H333" s="35" t="n">
        <f aca="false">INDEX(Premissas!$D$19:$D$30,C333)*(1+Premissas!$B$9)^(B333-1)*(1-Premissas!$B$10)^(B333-1)</f>
        <v>262958.848954652</v>
      </c>
      <c r="I333" s="35" t="n">
        <f aca="false">G333+H333</f>
        <v>1111839.05271941</v>
      </c>
    </row>
    <row r="334" customFormat="false" ht="15" hidden="false" customHeight="true" outlineLevel="0" collapsed="false">
      <c r="A334" s="31" t="n">
        <v>332</v>
      </c>
      <c r="B334" s="31" t="n">
        <f aca="false">ROUNDUP(A334/12,0)</f>
        <v>28</v>
      </c>
      <c r="C334" s="31" t="n">
        <f aca="false">MOD(A334-1,12)+1</f>
        <v>8</v>
      </c>
      <c r="D334" s="32" t="n">
        <f aca="false">E334</f>
        <v>56394</v>
      </c>
      <c r="E334" s="32" t="n">
        <f aca="false">EDATE(Premissas!$B$5,A334-1)</f>
        <v>56394</v>
      </c>
      <c r="F334" s="33" t="n">
        <f aca="false">INDEX(Premissas!$B$19:$B$30,C334)*(1-Premissas!$B$10)^(B334-1)</f>
        <v>399070.008974479</v>
      </c>
      <c r="G334" s="34" t="n">
        <f aca="false">Premissas!$B$15*(1+Premissas!$B$8)^(B334-1)</f>
        <v>848880.20376476</v>
      </c>
      <c r="H334" s="35" t="n">
        <f aca="false">INDEX(Premissas!$D$19:$D$30,C334)*(1+Premissas!$B$9)^(B334-1)*(1-Premissas!$B$10)^(B334-1)</f>
        <v>365661.403373643</v>
      </c>
      <c r="I334" s="35" t="n">
        <f aca="false">G334+H334</f>
        <v>1214541.6071384</v>
      </c>
    </row>
    <row r="335" customFormat="false" ht="15" hidden="false" customHeight="true" outlineLevel="0" collapsed="false">
      <c r="A335" s="31" t="n">
        <v>333</v>
      </c>
      <c r="B335" s="31" t="n">
        <f aca="false">ROUNDUP(A335/12,0)</f>
        <v>28</v>
      </c>
      <c r="C335" s="31" t="n">
        <f aca="false">MOD(A335-1,12)+1</f>
        <v>9</v>
      </c>
      <c r="D335" s="32" t="n">
        <f aca="false">E335</f>
        <v>56425</v>
      </c>
      <c r="E335" s="32" t="n">
        <f aca="false">EDATE(Premissas!$B$5,A335-1)</f>
        <v>56425</v>
      </c>
      <c r="F335" s="33" t="n">
        <f aca="false">INDEX(Premissas!$B$19:$B$30,C335)*(1-Premissas!$B$10)^(B335-1)</f>
        <v>384473.412329703</v>
      </c>
      <c r="G335" s="34" t="n">
        <f aca="false">Premissas!$B$15*(1+Premissas!$B$8)^(B335-1)</f>
        <v>848880.20376476</v>
      </c>
      <c r="H335" s="35" t="n">
        <f aca="false">INDEX(Premissas!$D$19:$D$30,C335)*(1+Premissas!$B$9)^(B335-1)*(1-Premissas!$B$10)^(B335-1)</f>
        <v>328432.473729703</v>
      </c>
      <c r="I335" s="35" t="n">
        <f aca="false">G335+H335</f>
        <v>1177312.67749446</v>
      </c>
    </row>
    <row r="336" customFormat="false" ht="15" hidden="false" customHeight="true" outlineLevel="0" collapsed="false">
      <c r="A336" s="31" t="n">
        <v>334</v>
      </c>
      <c r="B336" s="31" t="n">
        <f aca="false">ROUNDUP(A336/12,0)</f>
        <v>28</v>
      </c>
      <c r="C336" s="31" t="n">
        <f aca="false">MOD(A336-1,12)+1</f>
        <v>10</v>
      </c>
      <c r="D336" s="32" t="n">
        <f aca="false">E336</f>
        <v>56455</v>
      </c>
      <c r="E336" s="32" t="n">
        <f aca="false">EDATE(Premissas!$B$5,A336-1)</f>
        <v>56455</v>
      </c>
      <c r="F336" s="33" t="n">
        <f aca="false">INDEX(Premissas!$B$19:$B$30,C336)*(1-Premissas!$B$10)^(B336-1)</f>
        <v>366232.033624213</v>
      </c>
      <c r="G336" s="34" t="n">
        <f aca="false">Premissas!$B$15*(1+Premissas!$B$8)^(B336-1)</f>
        <v>848880.20376476</v>
      </c>
      <c r="H336" s="35" t="n">
        <f aca="false">INDEX(Premissas!$D$19:$D$30,C336)*(1+Premissas!$B$9)^(B336-1)*(1-Premissas!$B$10)^(B336-1)</f>
        <v>281907.472022133</v>
      </c>
      <c r="I336" s="35" t="n">
        <f aca="false">G336+H336</f>
        <v>1130787.67578689</v>
      </c>
    </row>
    <row r="337" customFormat="false" ht="15" hidden="false" customHeight="true" outlineLevel="0" collapsed="false">
      <c r="A337" s="31" t="n">
        <v>335</v>
      </c>
      <c r="B337" s="31" t="n">
        <f aca="false">ROUNDUP(A337/12,0)</f>
        <v>28</v>
      </c>
      <c r="C337" s="31" t="n">
        <f aca="false">MOD(A337-1,12)+1</f>
        <v>11</v>
      </c>
      <c r="D337" s="32" t="n">
        <f aca="false">E337</f>
        <v>56486</v>
      </c>
      <c r="E337" s="32" t="n">
        <f aca="false">EDATE(Premissas!$B$5,A337-1)</f>
        <v>56486</v>
      </c>
      <c r="F337" s="33" t="n">
        <f aca="false">INDEX(Premissas!$B$19:$B$30,C337)*(1-Premissas!$B$10)^(B337-1)</f>
        <v>311284.30196316</v>
      </c>
      <c r="G337" s="34" t="n">
        <f aca="false">Premissas!$B$15*(1+Premissas!$B$8)^(B337-1)</f>
        <v>848880.20376476</v>
      </c>
      <c r="H337" s="35" t="n">
        <f aca="false">INDEX(Premissas!$D$19:$D$30,C337)*(1+Premissas!$B$9)^(B337-1)*(1-Premissas!$B$10)^(B337-1)</f>
        <v>141762.107116821</v>
      </c>
      <c r="I337" s="35" t="n">
        <f aca="false">G337+H337</f>
        <v>990642.310881581</v>
      </c>
    </row>
    <row r="338" customFormat="false" ht="15" hidden="false" customHeight="true" outlineLevel="0" collapsed="false">
      <c r="A338" s="31" t="n">
        <v>336</v>
      </c>
      <c r="B338" s="31" t="n">
        <f aca="false">ROUNDUP(A338/12,0)</f>
        <v>28</v>
      </c>
      <c r="C338" s="31" t="n">
        <f aca="false">MOD(A338-1,12)+1</f>
        <v>12</v>
      </c>
      <c r="D338" s="32" t="n">
        <f aca="false">E338</f>
        <v>56517</v>
      </c>
      <c r="E338" s="32" t="n">
        <f aca="false">EDATE(Premissas!$B$5,A338-1)</f>
        <v>56517</v>
      </c>
      <c r="F338" s="33" t="n">
        <f aca="false">INDEX(Premissas!$B$19:$B$30,C338)*(1-Premissas!$B$10)^(B338-1)</f>
        <v>351242.397936225</v>
      </c>
      <c r="G338" s="34" t="n">
        <f aca="false">Premissas!$B$15*(1+Premissas!$B$8)^(B338-1)</f>
        <v>848880.20376476</v>
      </c>
      <c r="H338" s="35" t="n">
        <f aca="false">INDEX(Premissas!$D$19:$D$30,C338)*(1+Premissas!$B$9)^(B338-1)*(1-Premissas!$B$10)^(B338-1)</f>
        <v>243676.083946039</v>
      </c>
      <c r="I338" s="35" t="n">
        <f aca="false">G338+H338</f>
        <v>1092556.2877108</v>
      </c>
    </row>
    <row r="339" customFormat="false" ht="15" hidden="false" customHeight="true" outlineLevel="0" collapsed="false">
      <c r="A339" s="28" t="n">
        <v>337</v>
      </c>
      <c r="B339" s="28" t="n">
        <f aca="false">ROUNDUP(A339/12,0)</f>
        <v>29</v>
      </c>
      <c r="C339" s="28" t="n">
        <f aca="false">MOD(A339-1,12)+1</f>
        <v>1</v>
      </c>
      <c r="D339" s="29" t="n">
        <f aca="false">E339</f>
        <v>56547</v>
      </c>
      <c r="E339" s="29" t="n">
        <f aca="false">EDATE(Premissas!$B$5,A339-1)</f>
        <v>56547</v>
      </c>
      <c r="F339" s="30" t="n">
        <f aca="false">INDEX(Premissas!$B$19:$B$30,C339)*(1-Premissas!$B$10)^(B339-1)</f>
        <v>357146.01904928</v>
      </c>
      <c r="G339" s="17" t="n">
        <f aca="false">Premissas!$B$15*(1+Premissas!$B$8)^(B339-1)</f>
        <v>895568.614971821</v>
      </c>
      <c r="H339" s="19" t="n">
        <f aca="false">INDEX(Premissas!$D$19:$D$30,C339)*(1+Premissas!$B$9)^(B339-1)*(1-Premissas!$B$10)^(B339-1)</f>
        <v>275093.987434211</v>
      </c>
      <c r="I339" s="19" t="n">
        <f aca="false">G339+H339</f>
        <v>1170662.60240603</v>
      </c>
    </row>
    <row r="340" customFormat="false" ht="15" hidden="false" customHeight="true" outlineLevel="0" collapsed="false">
      <c r="A340" s="28" t="n">
        <v>338</v>
      </c>
      <c r="B340" s="28" t="n">
        <f aca="false">ROUNDUP(A340/12,0)</f>
        <v>29</v>
      </c>
      <c r="C340" s="28" t="n">
        <f aca="false">MOD(A340-1,12)+1</f>
        <v>2</v>
      </c>
      <c r="D340" s="29" t="n">
        <f aca="false">E340</f>
        <v>56578</v>
      </c>
      <c r="E340" s="29" t="n">
        <f aca="false">EDATE(Premissas!$B$5,A340-1)</f>
        <v>56578</v>
      </c>
      <c r="F340" s="30" t="n">
        <f aca="false">INDEX(Premissas!$B$19:$B$30,C340)*(1-Premissas!$B$10)^(B340-1)</f>
        <v>364680.708520658</v>
      </c>
      <c r="G340" s="17" t="n">
        <f aca="false">Premissas!$B$15*(1+Premissas!$B$8)^(B340-1)</f>
        <v>895568.614971821</v>
      </c>
      <c r="H340" s="19" t="n">
        <f aca="false">INDEX(Premissas!$D$19:$D$30,C340)*(1+Premissas!$B$9)^(B340-1)*(1-Premissas!$B$10)^(B340-1)</f>
        <v>295272.225184679</v>
      </c>
      <c r="I340" s="19" t="n">
        <f aca="false">G340+H340</f>
        <v>1190840.8401565</v>
      </c>
    </row>
    <row r="341" customFormat="false" ht="15" hidden="false" customHeight="true" outlineLevel="0" collapsed="false">
      <c r="A341" s="28" t="n">
        <v>339</v>
      </c>
      <c r="B341" s="28" t="n">
        <f aca="false">ROUNDUP(A341/12,0)</f>
        <v>29</v>
      </c>
      <c r="C341" s="28" t="n">
        <f aca="false">MOD(A341-1,12)+1</f>
        <v>3</v>
      </c>
      <c r="D341" s="29" t="n">
        <f aca="false">E341</f>
        <v>56608</v>
      </c>
      <c r="E341" s="29" t="n">
        <f aca="false">EDATE(Premissas!$B$5,A341-1)</f>
        <v>56608</v>
      </c>
      <c r="F341" s="30" t="n">
        <f aca="false">INDEX(Premissas!$B$19:$B$30,C341)*(1-Premissas!$B$10)^(B341-1)</f>
        <v>349567.876928125</v>
      </c>
      <c r="G341" s="17" t="n">
        <f aca="false">Premissas!$B$15*(1+Premissas!$B$8)^(B341-1)</f>
        <v>895568.614971821</v>
      </c>
      <c r="H341" s="19" t="n">
        <f aca="false">INDEX(Premissas!$D$19:$D$30,C341)*(1+Premissas!$B$9)^(B341-1)*(1-Premissas!$B$10)^(B341-1)</f>
        <v>254799.339328743</v>
      </c>
      <c r="I341" s="19" t="n">
        <f aca="false">G341+H341</f>
        <v>1150367.95430056</v>
      </c>
    </row>
    <row r="342" customFormat="false" ht="15" hidden="false" customHeight="true" outlineLevel="0" collapsed="false">
      <c r="A342" s="28" t="n">
        <v>340</v>
      </c>
      <c r="B342" s="28" t="n">
        <f aca="false">ROUNDUP(A342/12,0)</f>
        <v>29</v>
      </c>
      <c r="C342" s="28" t="n">
        <f aca="false">MOD(A342-1,12)+1</f>
        <v>4</v>
      </c>
      <c r="D342" s="29" t="n">
        <f aca="false">E342</f>
        <v>56639</v>
      </c>
      <c r="E342" s="29" t="n">
        <f aca="false">EDATE(Premissas!$B$5,A342-1)</f>
        <v>56639</v>
      </c>
      <c r="F342" s="30" t="n">
        <f aca="false">INDEX(Premissas!$B$19:$B$30,C342)*(1-Premissas!$B$10)^(B342-1)</f>
        <v>349656.520333671</v>
      </c>
      <c r="G342" s="17" t="n">
        <f aca="false">Premissas!$B$15*(1+Premissas!$B$8)^(B342-1)</f>
        <v>895568.614971821</v>
      </c>
      <c r="H342" s="19" t="n">
        <f aca="false">INDEX(Premissas!$D$19:$D$30,C342)*(1+Premissas!$B$9)^(B342-1)*(1-Premissas!$B$10)^(B342-1)</f>
        <v>255036.725150702</v>
      </c>
      <c r="I342" s="19" t="n">
        <f aca="false">G342+H342</f>
        <v>1150605.34012252</v>
      </c>
    </row>
    <row r="343" customFormat="false" ht="15" hidden="false" customHeight="true" outlineLevel="0" collapsed="false">
      <c r="A343" s="28" t="n">
        <v>341</v>
      </c>
      <c r="B343" s="28" t="n">
        <f aca="false">ROUNDUP(A343/12,0)</f>
        <v>29</v>
      </c>
      <c r="C343" s="28" t="n">
        <f aca="false">MOD(A343-1,12)+1</f>
        <v>5</v>
      </c>
      <c r="D343" s="29" t="n">
        <f aca="false">E343</f>
        <v>56670</v>
      </c>
      <c r="E343" s="29" t="n">
        <f aca="false">EDATE(Premissas!$B$5,A343-1)</f>
        <v>56670</v>
      </c>
      <c r="F343" s="30" t="n">
        <f aca="false">INDEX(Premissas!$B$19:$B$30,C343)*(1-Premissas!$B$10)^(B343-1)</f>
        <v>343665.268982382</v>
      </c>
      <c r="G343" s="17" t="n">
        <f aca="false">Premissas!$B$15*(1+Premissas!$B$8)^(B343-1)</f>
        <v>895568.614971821</v>
      </c>
      <c r="H343" s="19" t="n">
        <f aca="false">INDEX(Premissas!$D$19:$D$30,C343)*(1+Premissas!$B$9)^(B343-1)*(1-Premissas!$B$10)^(B343-1)</f>
        <v>238991.889668686</v>
      </c>
      <c r="I343" s="19" t="n">
        <f aca="false">G343+H343</f>
        <v>1134560.50464051</v>
      </c>
    </row>
    <row r="344" customFormat="false" ht="15" hidden="false" customHeight="true" outlineLevel="0" collapsed="false">
      <c r="A344" s="28" t="n">
        <v>342</v>
      </c>
      <c r="B344" s="28" t="n">
        <f aca="false">ROUNDUP(A344/12,0)</f>
        <v>29</v>
      </c>
      <c r="C344" s="28" t="n">
        <f aca="false">MOD(A344-1,12)+1</f>
        <v>6</v>
      </c>
      <c r="D344" s="29" t="n">
        <f aca="false">E344</f>
        <v>56698</v>
      </c>
      <c r="E344" s="29" t="n">
        <f aca="false">EDATE(Premissas!$B$5,A344-1)</f>
        <v>56698</v>
      </c>
      <c r="F344" s="30" t="n">
        <f aca="false">INDEX(Premissas!$B$19:$B$30,C344)*(1-Premissas!$B$10)^(B344-1)</f>
        <v>324637.353644919</v>
      </c>
      <c r="G344" s="17" t="n">
        <f aca="false">Premissas!$B$15*(1+Premissas!$B$8)^(B344-1)</f>
        <v>895568.614971821</v>
      </c>
      <c r="H344" s="19" t="n">
        <f aca="false">INDEX(Premissas!$D$19:$D$30,C344)*(1+Premissas!$B$9)^(B344-1)*(1-Premissas!$B$10)^(B344-1)</f>
        <v>188034.236222918</v>
      </c>
      <c r="I344" s="19" t="n">
        <f aca="false">G344+H344</f>
        <v>1083602.85119474</v>
      </c>
    </row>
    <row r="345" customFormat="false" ht="15" hidden="false" customHeight="true" outlineLevel="0" collapsed="false">
      <c r="A345" s="28" t="n">
        <v>343</v>
      </c>
      <c r="B345" s="28" t="n">
        <f aca="false">ROUNDUP(A345/12,0)</f>
        <v>29</v>
      </c>
      <c r="C345" s="28" t="n">
        <f aca="false">MOD(A345-1,12)+1</f>
        <v>7</v>
      </c>
      <c r="D345" s="29" t="n">
        <f aca="false">E345</f>
        <v>56729</v>
      </c>
      <c r="E345" s="29" t="n">
        <f aca="false">EDATE(Premissas!$B$5,A345-1)</f>
        <v>56729</v>
      </c>
      <c r="F345" s="30" t="n">
        <f aca="false">INDEX(Premissas!$B$19:$B$30,C345)*(1-Premissas!$B$10)^(B345-1)</f>
        <v>357008.708675984</v>
      </c>
      <c r="G345" s="17" t="n">
        <f aca="false">Premissas!$B$15*(1+Premissas!$B$8)^(B345-1)</f>
        <v>895568.614971821</v>
      </c>
      <c r="H345" s="19" t="n">
        <f aca="false">INDEX(Premissas!$D$19:$D$30,C345)*(1+Premissas!$B$9)^(B345-1)*(1-Premissas!$B$10)^(B345-1)</f>
        <v>274726.257445373</v>
      </c>
      <c r="I345" s="19" t="n">
        <f aca="false">G345+H345</f>
        <v>1170294.87241719</v>
      </c>
    </row>
    <row r="346" customFormat="false" ht="15" hidden="false" customHeight="true" outlineLevel="0" collapsed="false">
      <c r="A346" s="28" t="n">
        <v>344</v>
      </c>
      <c r="B346" s="28" t="n">
        <f aca="false">ROUNDUP(A346/12,0)</f>
        <v>29</v>
      </c>
      <c r="C346" s="28" t="n">
        <f aca="false">MOD(A346-1,12)+1</f>
        <v>8</v>
      </c>
      <c r="D346" s="29" t="n">
        <f aca="false">E346</f>
        <v>56759</v>
      </c>
      <c r="E346" s="29" t="n">
        <f aca="false">EDATE(Premissas!$B$5,A346-1)</f>
        <v>56759</v>
      </c>
      <c r="F346" s="30" t="n">
        <f aca="false">INDEX(Premissas!$B$19:$B$30,C346)*(1-Premissas!$B$10)^(B346-1)</f>
        <v>397074.658929607</v>
      </c>
      <c r="G346" s="17" t="n">
        <f aca="false">Premissas!$B$15*(1+Premissas!$B$8)^(B346-1)</f>
        <v>895568.614971821</v>
      </c>
      <c r="H346" s="19" t="n">
        <f aca="false">INDEX(Premissas!$D$19:$D$30,C346)*(1+Premissas!$B$9)^(B346-1)*(1-Premissas!$B$10)^(B346-1)</f>
        <v>382024.751174613</v>
      </c>
      <c r="I346" s="19" t="n">
        <f aca="false">G346+H346</f>
        <v>1277593.36614643</v>
      </c>
    </row>
    <row r="347" customFormat="false" ht="15" hidden="false" customHeight="true" outlineLevel="0" collapsed="false">
      <c r="A347" s="28" t="n">
        <v>345</v>
      </c>
      <c r="B347" s="28" t="n">
        <f aca="false">ROUNDUP(A347/12,0)</f>
        <v>29</v>
      </c>
      <c r="C347" s="28" t="n">
        <f aca="false">MOD(A347-1,12)+1</f>
        <v>9</v>
      </c>
      <c r="D347" s="29" t="n">
        <f aca="false">E347</f>
        <v>56790</v>
      </c>
      <c r="E347" s="29" t="n">
        <f aca="false">EDATE(Premissas!$B$5,A347-1)</f>
        <v>56790</v>
      </c>
      <c r="F347" s="30" t="n">
        <f aca="false">INDEX(Premissas!$B$19:$B$30,C347)*(1-Premissas!$B$10)^(B347-1)</f>
        <v>382551.045268055</v>
      </c>
      <c r="G347" s="17" t="n">
        <f aca="false">Premissas!$B$15*(1+Premissas!$B$8)^(B347-1)</f>
        <v>895568.614971821</v>
      </c>
      <c r="H347" s="19" t="n">
        <f aca="false">INDEX(Premissas!$D$19:$D$30,C347)*(1+Premissas!$B$9)^(B347-1)*(1-Premissas!$B$10)^(B347-1)</f>
        <v>343129.826929107</v>
      </c>
      <c r="I347" s="19" t="n">
        <f aca="false">G347+H347</f>
        <v>1238698.44190093</v>
      </c>
    </row>
    <row r="348" customFormat="false" ht="15" hidden="false" customHeight="true" outlineLevel="0" collapsed="false">
      <c r="A348" s="28" t="n">
        <v>346</v>
      </c>
      <c r="B348" s="28" t="n">
        <f aca="false">ROUNDUP(A348/12,0)</f>
        <v>29</v>
      </c>
      <c r="C348" s="28" t="n">
        <f aca="false">MOD(A348-1,12)+1</f>
        <v>10</v>
      </c>
      <c r="D348" s="29" t="n">
        <f aca="false">E348</f>
        <v>56820</v>
      </c>
      <c r="E348" s="29" t="n">
        <f aca="false">EDATE(Premissas!$B$5,A348-1)</f>
        <v>56820</v>
      </c>
      <c r="F348" s="30" t="n">
        <f aca="false">INDEX(Premissas!$B$19:$B$30,C348)*(1-Premissas!$B$10)^(B348-1)</f>
        <v>364400.873456092</v>
      </c>
      <c r="G348" s="17" t="n">
        <f aca="false">Premissas!$B$15*(1+Premissas!$B$8)^(B348-1)</f>
        <v>895568.614971821</v>
      </c>
      <c r="H348" s="19" t="n">
        <f aca="false">INDEX(Premissas!$D$19:$D$30,C348)*(1+Premissas!$B$9)^(B348-1)*(1-Premissas!$B$10)^(B348-1)</f>
        <v>294522.831395124</v>
      </c>
      <c r="I348" s="19" t="n">
        <f aca="false">G348+H348</f>
        <v>1190091.44636695</v>
      </c>
    </row>
    <row r="349" customFormat="false" ht="15" hidden="false" customHeight="true" outlineLevel="0" collapsed="false">
      <c r="A349" s="28" t="n">
        <v>347</v>
      </c>
      <c r="B349" s="28" t="n">
        <f aca="false">ROUNDUP(A349/12,0)</f>
        <v>29</v>
      </c>
      <c r="C349" s="28" t="n">
        <f aca="false">MOD(A349-1,12)+1</f>
        <v>11</v>
      </c>
      <c r="D349" s="29" t="n">
        <f aca="false">E349</f>
        <v>56851</v>
      </c>
      <c r="E349" s="29" t="n">
        <f aca="false">EDATE(Premissas!$B$5,A349-1)</f>
        <v>56851</v>
      </c>
      <c r="F349" s="30" t="n">
        <f aca="false">INDEX(Premissas!$B$19:$B$30,C349)*(1-Premissas!$B$10)^(B349-1)</f>
        <v>309727.880453344</v>
      </c>
      <c r="G349" s="17" t="n">
        <f aca="false">Premissas!$B$15*(1+Premissas!$B$8)^(B349-1)</f>
        <v>895568.614971821</v>
      </c>
      <c r="H349" s="19" t="n">
        <f aca="false">INDEX(Premissas!$D$19:$D$30,C349)*(1+Premissas!$B$9)^(B349-1)*(1-Premissas!$B$10)^(B349-1)</f>
        <v>148105.961410299</v>
      </c>
      <c r="I349" s="19" t="n">
        <f aca="false">G349+H349</f>
        <v>1043674.57638212</v>
      </c>
    </row>
    <row r="350" customFormat="false" ht="15" hidden="false" customHeight="true" outlineLevel="0" collapsed="false">
      <c r="A350" s="28" t="n">
        <v>348</v>
      </c>
      <c r="B350" s="28" t="n">
        <f aca="false">ROUNDUP(A350/12,0)</f>
        <v>29</v>
      </c>
      <c r="C350" s="28" t="n">
        <f aca="false">MOD(A350-1,12)+1</f>
        <v>12</v>
      </c>
      <c r="D350" s="29" t="n">
        <f aca="false">E350</f>
        <v>56882</v>
      </c>
      <c r="E350" s="29" t="n">
        <f aca="false">EDATE(Premissas!$B$5,A350-1)</f>
        <v>56882</v>
      </c>
      <c r="F350" s="30" t="n">
        <f aca="false">INDEX(Premissas!$B$19:$B$30,C350)*(1-Premissas!$B$10)^(B350-1)</f>
        <v>349486.185946544</v>
      </c>
      <c r="G350" s="17" t="n">
        <f aca="false">Premissas!$B$15*(1+Premissas!$B$8)^(B350-1)</f>
        <v>895568.614971821</v>
      </c>
      <c r="H350" s="19" t="n">
        <f aca="false">INDEX(Premissas!$D$19:$D$30,C350)*(1+Premissas!$B$9)^(B350-1)*(1-Premissas!$B$10)^(B350-1)</f>
        <v>254580.588702624</v>
      </c>
      <c r="I350" s="19" t="n">
        <f aca="false">G350+H350</f>
        <v>1150149.20367445</v>
      </c>
    </row>
    <row r="351" customFormat="false" ht="15" hidden="false" customHeight="true" outlineLevel="0" collapsed="false">
      <c r="A351" s="31" t="n">
        <v>349</v>
      </c>
      <c r="B351" s="31" t="n">
        <f aca="false">ROUNDUP(A351/12,0)</f>
        <v>30</v>
      </c>
      <c r="C351" s="31" t="n">
        <f aca="false">MOD(A351-1,12)+1</f>
        <v>1</v>
      </c>
      <c r="D351" s="32" t="n">
        <f aca="false">E351</f>
        <v>56912</v>
      </c>
      <c r="E351" s="32" t="n">
        <f aca="false">EDATE(Premissas!$B$5,A351-1)</f>
        <v>56912</v>
      </c>
      <c r="F351" s="33" t="n">
        <f aca="false">INDEX(Premissas!$B$19:$B$30,C351)*(1-Premissas!$B$10)^(B351-1)</f>
        <v>355360.288954034</v>
      </c>
      <c r="G351" s="34" t="n">
        <f aca="false">Premissas!$B$15*(1+Premissas!$B$8)^(B351-1)</f>
        <v>944824.888795272</v>
      </c>
      <c r="H351" s="35" t="n">
        <f aca="false">INDEX(Premissas!$D$19:$D$30,C351)*(1+Premissas!$B$9)^(B351-1)*(1-Premissas!$B$10)^(B351-1)</f>
        <v>287404.443371892</v>
      </c>
      <c r="I351" s="35" t="n">
        <f aca="false">G351+H351</f>
        <v>1232229.33216716</v>
      </c>
    </row>
    <row r="352" customFormat="false" ht="15" hidden="false" customHeight="true" outlineLevel="0" collapsed="false">
      <c r="A352" s="31" t="n">
        <v>350</v>
      </c>
      <c r="B352" s="31" t="n">
        <f aca="false">ROUNDUP(A352/12,0)</f>
        <v>30</v>
      </c>
      <c r="C352" s="31" t="n">
        <f aca="false">MOD(A352-1,12)+1</f>
        <v>2</v>
      </c>
      <c r="D352" s="32" t="n">
        <f aca="false">E352</f>
        <v>56943</v>
      </c>
      <c r="E352" s="32" t="n">
        <f aca="false">EDATE(Premissas!$B$5,A352-1)</f>
        <v>56943</v>
      </c>
      <c r="F352" s="33" t="n">
        <f aca="false">INDEX(Premissas!$B$19:$B$30,C352)*(1-Premissas!$B$10)^(B352-1)</f>
        <v>362857.304978054</v>
      </c>
      <c r="G352" s="34" t="n">
        <f aca="false">Premissas!$B$15*(1+Premissas!$B$8)^(B352-1)</f>
        <v>944824.888795272</v>
      </c>
      <c r="H352" s="35" t="n">
        <f aca="false">INDEX(Premissas!$D$19:$D$30,C352)*(1+Premissas!$B$9)^(B352-1)*(1-Premissas!$B$10)^(B352-1)</f>
        <v>308485.657261693</v>
      </c>
      <c r="I352" s="35" t="n">
        <f aca="false">G352+H352</f>
        <v>1253310.54605697</v>
      </c>
    </row>
    <row r="353" customFormat="false" ht="15" hidden="false" customHeight="true" outlineLevel="0" collapsed="false">
      <c r="A353" s="31" t="n">
        <v>351</v>
      </c>
      <c r="B353" s="31" t="n">
        <f aca="false">ROUNDUP(A353/12,0)</f>
        <v>30</v>
      </c>
      <c r="C353" s="31" t="n">
        <f aca="false">MOD(A353-1,12)+1</f>
        <v>3</v>
      </c>
      <c r="D353" s="32" t="n">
        <f aca="false">E353</f>
        <v>56973</v>
      </c>
      <c r="E353" s="32" t="n">
        <f aca="false">EDATE(Premissas!$B$5,A353-1)</f>
        <v>56973</v>
      </c>
      <c r="F353" s="33" t="n">
        <f aca="false">INDEX(Premissas!$B$19:$B$30,C353)*(1-Premissas!$B$10)^(B353-1)</f>
        <v>347820.037543485</v>
      </c>
      <c r="G353" s="34" t="n">
        <f aca="false">Premissas!$B$15*(1+Premissas!$B$8)^(B353-1)</f>
        <v>944824.888795272</v>
      </c>
      <c r="H353" s="35" t="n">
        <f aca="false">INDEX(Premissas!$D$19:$D$30,C353)*(1+Premissas!$B$9)^(B353-1)*(1-Premissas!$B$10)^(B353-1)</f>
        <v>266201.609763704</v>
      </c>
      <c r="I353" s="35" t="n">
        <f aca="false">G353+H353</f>
        <v>1211026.49855898</v>
      </c>
    </row>
    <row r="354" customFormat="false" ht="15" hidden="false" customHeight="true" outlineLevel="0" collapsed="false">
      <c r="A354" s="31" t="n">
        <v>352</v>
      </c>
      <c r="B354" s="31" t="n">
        <f aca="false">ROUNDUP(A354/12,0)</f>
        <v>30</v>
      </c>
      <c r="C354" s="31" t="n">
        <f aca="false">MOD(A354-1,12)+1</f>
        <v>4</v>
      </c>
      <c r="D354" s="32" t="n">
        <f aca="false">E354</f>
        <v>57004</v>
      </c>
      <c r="E354" s="32" t="n">
        <f aca="false">EDATE(Premissas!$B$5,A354-1)</f>
        <v>57004</v>
      </c>
      <c r="F354" s="33" t="n">
        <f aca="false">INDEX(Premissas!$B$19:$B$30,C354)*(1-Premissas!$B$10)^(B354-1)</f>
        <v>347908.237732003</v>
      </c>
      <c r="G354" s="34" t="n">
        <f aca="false">Premissas!$B$15*(1+Premissas!$B$8)^(B354-1)</f>
        <v>944824.888795272</v>
      </c>
      <c r="H354" s="35" t="n">
        <f aca="false">INDEX(Premissas!$D$19:$D$30,C354)*(1+Premissas!$B$9)^(B354-1)*(1-Premissas!$B$10)^(B354-1)</f>
        <v>266449.618601196</v>
      </c>
      <c r="I354" s="35" t="n">
        <f aca="false">G354+H354</f>
        <v>1211274.50739647</v>
      </c>
    </row>
    <row r="355" customFormat="false" ht="15" hidden="false" customHeight="true" outlineLevel="0" collapsed="false">
      <c r="A355" s="31" t="n">
        <v>353</v>
      </c>
      <c r="B355" s="31" t="n">
        <f aca="false">ROUNDUP(A355/12,0)</f>
        <v>30</v>
      </c>
      <c r="C355" s="31" t="n">
        <f aca="false">MOD(A355-1,12)+1</f>
        <v>5</v>
      </c>
      <c r="D355" s="32" t="n">
        <f aca="false">E355</f>
        <v>57035</v>
      </c>
      <c r="E355" s="32" t="n">
        <f aca="false">EDATE(Premissas!$B$5,A355-1)</f>
        <v>57035</v>
      </c>
      <c r="F355" s="33" t="n">
        <f aca="false">INDEX(Premissas!$B$19:$B$30,C355)*(1-Premissas!$B$10)^(B355-1)</f>
        <v>341946.94263747</v>
      </c>
      <c r="G355" s="34" t="n">
        <f aca="false">Premissas!$B$15*(1+Premissas!$B$8)^(B355-1)</f>
        <v>944824.888795272</v>
      </c>
      <c r="H355" s="35" t="n">
        <f aca="false">INDEX(Premissas!$D$19:$D$30,C355)*(1+Premissas!$B$9)^(B355-1)*(1-Premissas!$B$10)^(B355-1)</f>
        <v>249686.77673136</v>
      </c>
      <c r="I355" s="35" t="n">
        <f aca="false">G355+H355</f>
        <v>1194511.66552663</v>
      </c>
    </row>
    <row r="356" customFormat="false" ht="15" hidden="false" customHeight="true" outlineLevel="0" collapsed="false">
      <c r="A356" s="31" t="n">
        <v>354</v>
      </c>
      <c r="B356" s="31" t="n">
        <f aca="false">ROUNDUP(A356/12,0)</f>
        <v>30</v>
      </c>
      <c r="C356" s="31" t="n">
        <f aca="false">MOD(A356-1,12)+1</f>
        <v>6</v>
      </c>
      <c r="D356" s="32" t="n">
        <f aca="false">E356</f>
        <v>57064</v>
      </c>
      <c r="E356" s="32" t="n">
        <f aca="false">EDATE(Premissas!$B$5,A356-1)</f>
        <v>57064</v>
      </c>
      <c r="F356" s="33" t="n">
        <f aca="false">INDEX(Premissas!$B$19:$B$30,C356)*(1-Premissas!$B$10)^(B356-1)</f>
        <v>323014.166876694</v>
      </c>
      <c r="G356" s="34" t="n">
        <f aca="false">Premissas!$B$15*(1+Premissas!$B$8)^(B356-1)</f>
        <v>944824.888795272</v>
      </c>
      <c r="H356" s="35" t="n">
        <f aca="false">INDEX(Premissas!$D$19:$D$30,C356)*(1+Premissas!$B$9)^(B356-1)*(1-Premissas!$B$10)^(B356-1)</f>
        <v>196448.768293894</v>
      </c>
      <c r="I356" s="35" t="n">
        <f aca="false">G356+H356</f>
        <v>1141273.65708917</v>
      </c>
    </row>
    <row r="357" customFormat="false" ht="15" hidden="false" customHeight="true" outlineLevel="0" collapsed="false">
      <c r="A357" s="31" t="n">
        <v>355</v>
      </c>
      <c r="B357" s="31" t="n">
        <f aca="false">ROUNDUP(A357/12,0)</f>
        <v>30</v>
      </c>
      <c r="C357" s="31" t="n">
        <f aca="false">MOD(A357-1,12)+1</f>
        <v>7</v>
      </c>
      <c r="D357" s="32" t="n">
        <f aca="false">E357</f>
        <v>57095</v>
      </c>
      <c r="E357" s="32" t="n">
        <f aca="false">EDATE(Premissas!$B$5,A357-1)</f>
        <v>57095</v>
      </c>
      <c r="F357" s="33" t="n">
        <f aca="false">INDEX(Premissas!$B$19:$B$30,C357)*(1-Premissas!$B$10)^(B357-1)</f>
        <v>355223.665132604</v>
      </c>
      <c r="G357" s="34" t="n">
        <f aca="false">Premissas!$B$15*(1+Premissas!$B$8)^(B357-1)</f>
        <v>944824.888795272</v>
      </c>
      <c r="H357" s="35" t="n">
        <f aca="false">INDEX(Premissas!$D$19:$D$30,C357)*(1+Premissas!$B$9)^(B357-1)*(1-Premissas!$B$10)^(B357-1)</f>
        <v>287020.257466054</v>
      </c>
      <c r="I357" s="35" t="n">
        <f aca="false">G357+H357</f>
        <v>1231845.14626133</v>
      </c>
    </row>
    <row r="358" customFormat="false" ht="15" hidden="false" customHeight="true" outlineLevel="0" collapsed="false">
      <c r="A358" s="31" t="n">
        <v>356</v>
      </c>
      <c r="B358" s="31" t="n">
        <f aca="false">ROUNDUP(A358/12,0)</f>
        <v>30</v>
      </c>
      <c r="C358" s="31" t="n">
        <f aca="false">MOD(A358-1,12)+1</f>
        <v>8</v>
      </c>
      <c r="D358" s="32" t="n">
        <f aca="false">E358</f>
        <v>57125</v>
      </c>
      <c r="E358" s="32" t="n">
        <f aca="false">EDATE(Premissas!$B$5,A358-1)</f>
        <v>57125</v>
      </c>
      <c r="F358" s="33" t="n">
        <f aca="false">INDEX(Premissas!$B$19:$B$30,C358)*(1-Premissas!$B$10)^(B358-1)</f>
        <v>395089.285634959</v>
      </c>
      <c r="G358" s="34" t="n">
        <f aca="false">Premissas!$B$15*(1+Premissas!$B$8)^(B358-1)</f>
        <v>944824.888795272</v>
      </c>
      <c r="H358" s="35" t="n">
        <f aca="false">INDEX(Premissas!$D$19:$D$30,C358)*(1+Premissas!$B$9)^(B358-1)*(1-Premissas!$B$10)^(B358-1)</f>
        <v>399120.358789677</v>
      </c>
      <c r="I358" s="35" t="n">
        <f aca="false">G358+H358</f>
        <v>1343945.24758495</v>
      </c>
    </row>
    <row r="359" customFormat="false" ht="15" hidden="false" customHeight="true" outlineLevel="0" collapsed="false">
      <c r="A359" s="31" t="n">
        <v>357</v>
      </c>
      <c r="B359" s="31" t="n">
        <f aca="false">ROUNDUP(A359/12,0)</f>
        <v>30</v>
      </c>
      <c r="C359" s="31" t="n">
        <f aca="false">MOD(A359-1,12)+1</f>
        <v>9</v>
      </c>
      <c r="D359" s="32" t="n">
        <f aca="false">E359</f>
        <v>57156</v>
      </c>
      <c r="E359" s="32" t="n">
        <f aca="false">EDATE(Premissas!$B$5,A359-1)</f>
        <v>57156</v>
      </c>
      <c r="F359" s="33" t="n">
        <f aca="false">INDEX(Premissas!$B$19:$B$30,C359)*(1-Premissas!$B$10)^(B359-1)</f>
        <v>380638.290041714</v>
      </c>
      <c r="G359" s="34" t="n">
        <f aca="false">Premissas!$B$15*(1+Premissas!$B$8)^(B359-1)</f>
        <v>944824.888795272</v>
      </c>
      <c r="H359" s="35" t="n">
        <f aca="false">INDEX(Premissas!$D$19:$D$30,C359)*(1+Premissas!$B$9)^(B359-1)*(1-Premissas!$B$10)^(B359-1)</f>
        <v>358484.886684185</v>
      </c>
      <c r="I359" s="35" t="n">
        <f aca="false">G359+H359</f>
        <v>1303309.77547946</v>
      </c>
    </row>
    <row r="360" customFormat="false" ht="15" hidden="false" customHeight="true" outlineLevel="0" collapsed="false">
      <c r="A360" s="31" t="n">
        <v>358</v>
      </c>
      <c r="B360" s="31" t="n">
        <f aca="false">ROUNDUP(A360/12,0)</f>
        <v>30</v>
      </c>
      <c r="C360" s="31" t="n">
        <f aca="false">MOD(A360-1,12)+1</f>
        <v>10</v>
      </c>
      <c r="D360" s="32" t="n">
        <f aca="false">E360</f>
        <v>57186</v>
      </c>
      <c r="E360" s="32" t="n">
        <f aca="false">EDATE(Premissas!$B$5,A360-1)</f>
        <v>57186</v>
      </c>
      <c r="F360" s="33" t="n">
        <f aca="false">INDEX(Premissas!$B$19:$B$30,C360)*(1-Premissas!$B$10)^(B360-1)</f>
        <v>362578.869088811</v>
      </c>
      <c r="G360" s="34" t="n">
        <f aca="false">Premissas!$B$15*(1+Premissas!$B$8)^(B360-1)</f>
        <v>944824.888795272</v>
      </c>
      <c r="H360" s="35" t="n">
        <f aca="false">INDEX(Premissas!$D$19:$D$30,C360)*(1+Premissas!$B$9)^(B360-1)*(1-Premissas!$B$10)^(B360-1)</f>
        <v>307702.728100056</v>
      </c>
      <c r="I360" s="35" t="n">
        <f aca="false">G360+H360</f>
        <v>1252527.61689533</v>
      </c>
    </row>
    <row r="361" customFormat="false" ht="15" hidden="false" customHeight="true" outlineLevel="0" collapsed="false">
      <c r="A361" s="31" t="n">
        <v>359</v>
      </c>
      <c r="B361" s="31" t="n">
        <f aca="false">ROUNDUP(A361/12,0)</f>
        <v>30</v>
      </c>
      <c r="C361" s="31" t="n">
        <f aca="false">MOD(A361-1,12)+1</f>
        <v>11</v>
      </c>
      <c r="D361" s="32" t="n">
        <f aca="false">E361</f>
        <v>57217</v>
      </c>
      <c r="E361" s="32" t="n">
        <f aca="false">EDATE(Premissas!$B$5,A361-1)</f>
        <v>57217</v>
      </c>
      <c r="F361" s="33" t="n">
        <f aca="false">INDEX(Premissas!$B$19:$B$30,C361)*(1-Premissas!$B$10)^(B361-1)</f>
        <v>308179.241051077</v>
      </c>
      <c r="G361" s="34" t="n">
        <f aca="false">Premissas!$B$15*(1+Premissas!$B$8)^(B361-1)</f>
        <v>944824.888795272</v>
      </c>
      <c r="H361" s="35" t="n">
        <f aca="false">INDEX(Premissas!$D$19:$D$30,C361)*(1+Premissas!$B$9)^(B361-1)*(1-Premissas!$B$10)^(B361-1)</f>
        <v>154733.70318341</v>
      </c>
      <c r="I361" s="35" t="n">
        <f aca="false">G361+H361</f>
        <v>1099558.59197868</v>
      </c>
    </row>
    <row r="362" customFormat="false" ht="15" hidden="false" customHeight="true" outlineLevel="0" collapsed="false">
      <c r="A362" s="31" t="n">
        <v>360</v>
      </c>
      <c r="B362" s="31" t="n">
        <f aca="false">ROUNDUP(A362/12,0)</f>
        <v>30</v>
      </c>
      <c r="C362" s="31" t="n">
        <f aca="false">MOD(A362-1,12)+1</f>
        <v>12</v>
      </c>
      <c r="D362" s="32" t="n">
        <f aca="false">E362</f>
        <v>57248</v>
      </c>
      <c r="E362" s="32" t="n">
        <f aca="false">EDATE(Premissas!$B$5,A362-1)</f>
        <v>57248</v>
      </c>
      <c r="F362" s="33" t="n">
        <f aca="false">INDEX(Premissas!$B$19:$B$30,C362)*(1-Premissas!$B$10)^(B362-1)</f>
        <v>347738.755016811</v>
      </c>
      <c r="G362" s="34" t="n">
        <f aca="false">Premissas!$B$15*(1+Premissas!$B$8)^(B362-1)</f>
        <v>944824.888795272</v>
      </c>
      <c r="H362" s="35" t="n">
        <f aca="false">INDEX(Premissas!$D$19:$D$30,C362)*(1+Premissas!$B$9)^(B362-1)*(1-Premissas!$B$10)^(B362-1)</f>
        <v>265973.070047067</v>
      </c>
      <c r="I362" s="35" t="n">
        <f aca="false">G362+H362</f>
        <v>1210797.95884234</v>
      </c>
    </row>
  </sheetData>
  <mergeCells count="2">
    <mergeCell ref="A1:I1"/>
    <mergeCell ref="K1:P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2" topLeftCell="C3" activePane="bottomRight" state="frozen"/>
      <selection pane="topLeft" activeCell="A1" activeCellId="0" sqref="A1"/>
      <selection pane="topRight" activeCell="C1" activeCellId="0" sqref="C1"/>
      <selection pane="bottomLeft" activeCell="A3" activeCellId="0" sqref="A3"/>
      <selection pane="bottomRight" activeCell="A1" activeCellId="0" sqref="A1"/>
    </sheetView>
  </sheetViews>
  <sheetFormatPr defaultColWidth="8.6796875" defaultRowHeight="15" customHeight="false" zeroHeight="false" outlineLevelRow="0" outlineLevelCol="0"/>
  <cols>
    <col collapsed="false" customWidth="true" hidden="false" outlineLevel="0" max="2" min="1" style="1" width="10"/>
    <col collapsed="false" customWidth="true" hidden="false" outlineLevel="0" max="14" min="3" style="1" width="16"/>
  </cols>
  <sheetData>
    <row r="1" customFormat="false" ht="15.75" hidden="false" customHeight="true" outlineLevel="0" collapsed="false">
      <c r="A1" s="36" t="s">
        <v>55</v>
      </c>
    </row>
    <row r="2" customFormat="false" ht="33.75" hidden="false" customHeight="true" outlineLevel="0" collapsed="false">
      <c r="A2" s="37" t="s">
        <v>56</v>
      </c>
      <c r="B2" s="37" t="s">
        <v>57</v>
      </c>
      <c r="C2" s="37" t="s">
        <v>58</v>
      </c>
      <c r="D2" s="37" t="s">
        <v>59</v>
      </c>
      <c r="E2" s="37" t="s">
        <v>60</v>
      </c>
      <c r="F2" s="37" t="s">
        <v>61</v>
      </c>
      <c r="G2" s="37" t="s">
        <v>62</v>
      </c>
      <c r="H2" s="37" t="s">
        <v>63</v>
      </c>
      <c r="I2" s="37" t="s">
        <v>64</v>
      </c>
      <c r="J2" s="37" t="s">
        <v>65</v>
      </c>
      <c r="K2" s="37" t="s">
        <v>66</v>
      </c>
      <c r="L2" s="37" t="s">
        <v>67</v>
      </c>
      <c r="M2" s="37" t="s">
        <v>68</v>
      </c>
      <c r="N2" s="37" t="s">
        <v>69</v>
      </c>
    </row>
    <row r="3" customFormat="false" ht="15" hidden="false" customHeight="true" outlineLevel="0" collapsed="false">
      <c r="A3" s="38" t="n">
        <v>1</v>
      </c>
      <c r="B3" s="39" t="s">
        <v>70</v>
      </c>
      <c r="C3" s="38" t="n">
        <f aca="false">YEAR(EDATE(Premissas!$B$5,(A3-1)*12))</f>
        <v>2026</v>
      </c>
      <c r="D3" s="40" t="n">
        <f aca="false">SUMIFS('Fluxo Mensal'!$G:$G,'Fluxo Mensal'!$B:$B,A3)</f>
        <v>2400000</v>
      </c>
      <c r="E3" s="40" t="n">
        <f aca="false">SUMIFS('Fluxo Mensal'!$H:$H,'Fluxo Mensal'!$B:$B,A3)</f>
        <v>940565.53</v>
      </c>
      <c r="F3" s="40" t="n">
        <f aca="false">D3+E3</f>
        <v>3340565.53</v>
      </c>
      <c r="G3" s="41" t="n">
        <f aca="false">-F3*Premissas!$B$39</f>
        <v>-121930.641845</v>
      </c>
      <c r="H3" s="40" t="n">
        <f aca="false">F3+G3</f>
        <v>3218634.888155</v>
      </c>
      <c r="I3" s="41" t="n">
        <f aca="false">-F3*Premissas!$B$38</f>
        <v>-250542.41475</v>
      </c>
      <c r="J3" s="42" t="n">
        <f aca="false">H3+I3</f>
        <v>2968092.473405</v>
      </c>
      <c r="K3" s="43" t="n">
        <f aca="false">J3/F3</f>
        <v>0.8885</v>
      </c>
      <c r="L3" s="41" t="n">
        <f aca="false">-F3*Premissas!$B$40</f>
        <v>-302655.237018</v>
      </c>
      <c r="M3" s="44" t="n">
        <f aca="false">J3+L3</f>
        <v>2665437.236387</v>
      </c>
      <c r="N3" s="43" t="n">
        <f aca="false">M3/F3</f>
        <v>0.7979</v>
      </c>
    </row>
    <row r="4" customFormat="false" ht="15" hidden="false" customHeight="true" outlineLevel="0" collapsed="false">
      <c r="A4" s="38" t="n">
        <v>2</v>
      </c>
      <c r="B4" s="39" t="s">
        <v>70</v>
      </c>
      <c r="C4" s="38" t="n">
        <f aca="false">YEAR(EDATE(Premissas!$B$5,(A4-1)*12))</f>
        <v>2027</v>
      </c>
      <c r="D4" s="40" t="n">
        <f aca="false">SUMIFS('Fluxo Mensal'!$G:$G,'Fluxo Mensal'!$B:$B,A4)</f>
        <v>2532000</v>
      </c>
      <c r="E4" s="40" t="n">
        <f aca="false">SUMIFS('Fluxo Mensal'!$H:$H,'Fluxo Mensal'!$B:$B,A4)</f>
        <v>982655.8374675</v>
      </c>
      <c r="F4" s="40" t="n">
        <f aca="false">D4+E4</f>
        <v>3514655.8374675</v>
      </c>
      <c r="G4" s="41" t="n">
        <f aca="false">-F4*Premissas!$B$39</f>
        <v>-128284.938067564</v>
      </c>
      <c r="H4" s="40" t="n">
        <f aca="false">F4+G4</f>
        <v>3386370.89939994</v>
      </c>
      <c r="I4" s="41" t="n">
        <f aca="false">-F4*Premissas!$B$38</f>
        <v>-263599.187810063</v>
      </c>
      <c r="J4" s="42" t="n">
        <f aca="false">H4+I4</f>
        <v>3122771.71158987</v>
      </c>
      <c r="K4" s="43" t="n">
        <f aca="false">J4/F4</f>
        <v>0.8885</v>
      </c>
      <c r="L4" s="41" t="n">
        <f aca="false">-F4*Premissas!$B$40</f>
        <v>-318427.818874556</v>
      </c>
      <c r="M4" s="44" t="n">
        <f aca="false">J4+L4</f>
        <v>2804343.89271532</v>
      </c>
      <c r="N4" s="43" t="n">
        <f aca="false">M4/F4</f>
        <v>0.7979</v>
      </c>
    </row>
    <row r="5" customFormat="false" ht="15" hidden="false" customHeight="true" outlineLevel="0" collapsed="false">
      <c r="A5" s="38" t="n">
        <v>3</v>
      </c>
      <c r="B5" s="39" t="s">
        <v>70</v>
      </c>
      <c r="C5" s="38" t="n">
        <f aca="false">YEAR(EDATE(Premissas!$B$5,(A5-1)*12))</f>
        <v>2028</v>
      </c>
      <c r="D5" s="40" t="n">
        <f aca="false">SUMIFS('Fluxo Mensal'!$G:$G,'Fluxo Mensal'!$B:$B,A5)</f>
        <v>2671260</v>
      </c>
      <c r="E5" s="40" t="n">
        <f aca="false">SUMIFS('Fluxo Mensal'!$H:$H,'Fluxo Mensal'!$B:$B,A5)</f>
        <v>1026629.68619417</v>
      </c>
      <c r="F5" s="40" t="n">
        <f aca="false">D5+E5</f>
        <v>3697889.68619417</v>
      </c>
      <c r="G5" s="41" t="n">
        <f aca="false">-F5*Premissas!$B$39</f>
        <v>-134972.973546087</v>
      </c>
      <c r="H5" s="40" t="n">
        <f aca="false">F5+G5</f>
        <v>3562916.71264808</v>
      </c>
      <c r="I5" s="41" t="n">
        <f aca="false">-F5*Premissas!$B$38</f>
        <v>-277341.726464563</v>
      </c>
      <c r="J5" s="42" t="n">
        <f aca="false">H5+I5</f>
        <v>3285574.98618352</v>
      </c>
      <c r="K5" s="43" t="n">
        <f aca="false">J5/F5</f>
        <v>0.8885</v>
      </c>
      <c r="L5" s="41" t="n">
        <f aca="false">-F5*Premissas!$B$40</f>
        <v>-335028.805569192</v>
      </c>
      <c r="M5" s="44" t="n">
        <f aca="false">J5+L5</f>
        <v>2950546.18061433</v>
      </c>
      <c r="N5" s="43" t="n">
        <f aca="false">M5/F5</f>
        <v>0.7979</v>
      </c>
    </row>
    <row r="6" customFormat="false" ht="15" hidden="false" customHeight="true" outlineLevel="0" collapsed="false">
      <c r="A6" s="38" t="n">
        <v>4</v>
      </c>
      <c r="B6" s="39" t="s">
        <v>70</v>
      </c>
      <c r="C6" s="38" t="n">
        <f aca="false">YEAR(EDATE(Premissas!$B$5,(A6-1)*12))</f>
        <v>2029</v>
      </c>
      <c r="D6" s="40" t="n">
        <f aca="false">SUMIFS('Fluxo Mensal'!$G:$G,'Fluxo Mensal'!$B:$B,A6)</f>
        <v>2818179.3</v>
      </c>
      <c r="E6" s="40" t="n">
        <f aca="false">SUMIFS('Fluxo Mensal'!$H:$H,'Fluxo Mensal'!$B:$B,A6)</f>
        <v>1072571.36465136</v>
      </c>
      <c r="F6" s="40" t="n">
        <f aca="false">D6+E6</f>
        <v>3890750.66465136</v>
      </c>
      <c r="G6" s="41" t="n">
        <f aca="false">-F6*Premissas!$B$39</f>
        <v>-142012.399259775</v>
      </c>
      <c r="H6" s="40" t="n">
        <f aca="false">F6+G6</f>
        <v>3748738.26539159</v>
      </c>
      <c r="I6" s="41" t="n">
        <f aca="false">-F6*Premissas!$B$38</f>
        <v>-291806.299848852</v>
      </c>
      <c r="J6" s="42" t="n">
        <f aca="false">H6+I6</f>
        <v>3456931.96554273</v>
      </c>
      <c r="K6" s="43" t="n">
        <f aca="false">J6/F6</f>
        <v>0.8885</v>
      </c>
      <c r="L6" s="41" t="n">
        <f aca="false">-F6*Premissas!$B$40</f>
        <v>-352502.010217413</v>
      </c>
      <c r="M6" s="44" t="n">
        <f aca="false">J6+L6</f>
        <v>3104429.95532532</v>
      </c>
      <c r="N6" s="43" t="n">
        <f aca="false">M6/F6</f>
        <v>0.7979</v>
      </c>
    </row>
    <row r="7" customFormat="false" ht="15" hidden="false" customHeight="true" outlineLevel="0" collapsed="false">
      <c r="A7" s="38" t="n">
        <v>5</v>
      </c>
      <c r="B7" s="39" t="s">
        <v>70</v>
      </c>
      <c r="C7" s="38" t="n">
        <f aca="false">YEAR(EDATE(Premissas!$B$5,(A7-1)*12))</f>
        <v>2030</v>
      </c>
      <c r="D7" s="40" t="n">
        <f aca="false">SUMIFS('Fluxo Mensal'!$G:$G,'Fluxo Mensal'!$B:$B,A7)</f>
        <v>2973179.1615</v>
      </c>
      <c r="E7" s="40" t="n">
        <f aca="false">SUMIFS('Fluxo Mensal'!$H:$H,'Fluxo Mensal'!$B:$B,A7)</f>
        <v>1120568.93321951</v>
      </c>
      <c r="F7" s="40" t="n">
        <f aca="false">D7+E7</f>
        <v>4093748.09471951</v>
      </c>
      <c r="G7" s="41" t="n">
        <f aca="false">-F7*Premissas!$B$39</f>
        <v>-149421.805457262</v>
      </c>
      <c r="H7" s="40" t="n">
        <f aca="false">F7+G7</f>
        <v>3944326.28926225</v>
      </c>
      <c r="I7" s="41" t="n">
        <f aca="false">-F7*Premissas!$B$38</f>
        <v>-307031.107103963</v>
      </c>
      <c r="J7" s="42" t="n">
        <f aca="false">H7+I7</f>
        <v>3637295.18215828</v>
      </c>
      <c r="K7" s="43" t="n">
        <f aca="false">J7/F7</f>
        <v>0.8885</v>
      </c>
      <c r="L7" s="41" t="n">
        <f aca="false">-F7*Premissas!$B$40</f>
        <v>-370893.577381587</v>
      </c>
      <c r="M7" s="44" t="n">
        <f aca="false">J7+L7</f>
        <v>3266401.6047767</v>
      </c>
      <c r="N7" s="43" t="n">
        <f aca="false">M7/F7</f>
        <v>0.7979</v>
      </c>
    </row>
    <row r="8" customFormat="false" ht="15" hidden="false" customHeight="true" outlineLevel="0" collapsed="false">
      <c r="A8" s="38" t="n">
        <v>6</v>
      </c>
      <c r="B8" s="39" t="s">
        <v>70</v>
      </c>
      <c r="C8" s="38" t="n">
        <f aca="false">YEAR(EDATE(Premissas!$B$5,(A8-1)*12))</f>
        <v>2031</v>
      </c>
      <c r="D8" s="40" t="n">
        <f aca="false">SUMIFS('Fluxo Mensal'!$G:$G,'Fluxo Mensal'!$B:$B,A8)</f>
        <v>3136704.0153825</v>
      </c>
      <c r="E8" s="40" t="n">
        <f aca="false">SUMIFS('Fluxo Mensal'!$H:$H,'Fluxo Mensal'!$B:$B,A8)</f>
        <v>1170714.39298108</v>
      </c>
      <c r="F8" s="40" t="n">
        <f aca="false">D8+E8</f>
        <v>4307418.40836358</v>
      </c>
      <c r="G8" s="41" t="n">
        <f aca="false">-F8*Premissas!$B$39</f>
        <v>-157220.771905271</v>
      </c>
      <c r="H8" s="40" t="n">
        <f aca="false">F8+G8</f>
        <v>4150197.63645831</v>
      </c>
      <c r="I8" s="41" t="n">
        <f aca="false">-F8*Premissas!$B$38</f>
        <v>-323056.380627269</v>
      </c>
      <c r="J8" s="42" t="n">
        <f aca="false">H8+I8</f>
        <v>3827141.25583104</v>
      </c>
      <c r="K8" s="43" t="n">
        <f aca="false">J8/F8</f>
        <v>0.8885</v>
      </c>
      <c r="L8" s="41" t="n">
        <f aca="false">-F8*Premissas!$B$40</f>
        <v>-390252.10779774</v>
      </c>
      <c r="M8" s="44" t="n">
        <f aca="false">J8+L8</f>
        <v>3436889.1480333</v>
      </c>
      <c r="N8" s="43" t="n">
        <f aca="false">M8/F8</f>
        <v>0.7979</v>
      </c>
    </row>
    <row r="9" customFormat="false" ht="15" hidden="false" customHeight="true" outlineLevel="0" collapsed="false">
      <c r="A9" s="38" t="n">
        <v>7</v>
      </c>
      <c r="B9" s="39" t="s">
        <v>70</v>
      </c>
      <c r="C9" s="38" t="n">
        <f aca="false">YEAR(EDATE(Premissas!$B$5,(A9-1)*12))</f>
        <v>2032</v>
      </c>
      <c r="D9" s="40" t="n">
        <f aca="false">SUMIFS('Fluxo Mensal'!$G:$G,'Fluxo Mensal'!$B:$B,A9)</f>
        <v>3309222.73622854</v>
      </c>
      <c r="E9" s="40" t="n">
        <f aca="false">SUMIFS('Fluxo Mensal'!$H:$H,'Fluxo Mensal'!$B:$B,A9)</f>
        <v>1223103.86206698</v>
      </c>
      <c r="F9" s="40" t="n">
        <f aca="false">D9+E9</f>
        <v>4532326.59829552</v>
      </c>
      <c r="G9" s="41" t="n">
        <f aca="false">-F9*Premissas!$B$39</f>
        <v>-165429.920837787</v>
      </c>
      <c r="H9" s="40" t="n">
        <f aca="false">F9+G9</f>
        <v>4366896.67745774</v>
      </c>
      <c r="I9" s="41" t="n">
        <f aca="false">-F9*Premissas!$B$38</f>
        <v>-339924.494872164</v>
      </c>
      <c r="J9" s="42" t="n">
        <f aca="false">H9+I9</f>
        <v>4026972.18258557</v>
      </c>
      <c r="K9" s="43" t="n">
        <f aca="false">J9/F9</f>
        <v>0.8885</v>
      </c>
      <c r="L9" s="41" t="n">
        <f aca="false">-F9*Premissas!$B$40</f>
        <v>-410628.789805574</v>
      </c>
      <c r="M9" s="44" t="n">
        <f aca="false">J9+L9</f>
        <v>3616343.39278</v>
      </c>
      <c r="N9" s="43" t="n">
        <f aca="false">M9/F9</f>
        <v>0.7979</v>
      </c>
    </row>
    <row r="10" customFormat="false" ht="15" hidden="false" customHeight="true" outlineLevel="0" collapsed="false">
      <c r="A10" s="38" t="n">
        <v>8</v>
      </c>
      <c r="B10" s="39" t="s">
        <v>70</v>
      </c>
      <c r="C10" s="38" t="n">
        <f aca="false">YEAR(EDATE(Premissas!$B$5,(A10-1)*12))</f>
        <v>2033</v>
      </c>
      <c r="D10" s="40" t="n">
        <f aca="false">SUMIFS('Fluxo Mensal'!$G:$G,'Fluxo Mensal'!$B:$B,A10)</f>
        <v>3491229.98672111</v>
      </c>
      <c r="E10" s="40" t="n">
        <f aca="false">SUMIFS('Fluxo Mensal'!$H:$H,'Fluxo Mensal'!$B:$B,A10)</f>
        <v>1277837.75989448</v>
      </c>
      <c r="F10" s="40" t="n">
        <f aca="false">D10+E10</f>
        <v>4769067.74661559</v>
      </c>
      <c r="G10" s="41" t="n">
        <f aca="false">-F10*Premissas!$B$39</f>
        <v>-174070.972751469</v>
      </c>
      <c r="H10" s="40" t="n">
        <f aca="false">F10+G10</f>
        <v>4594996.77386412</v>
      </c>
      <c r="I10" s="41" t="n">
        <f aca="false">-F10*Premissas!$B$38</f>
        <v>-357680.080996169</v>
      </c>
      <c r="J10" s="42" t="n">
        <f aca="false">H10+I10</f>
        <v>4237316.69286795</v>
      </c>
      <c r="K10" s="43" t="n">
        <f aca="false">J10/F10</f>
        <v>0.8885</v>
      </c>
      <c r="L10" s="41" t="n">
        <f aca="false">-F10*Premissas!$B$40</f>
        <v>-432077.537843372</v>
      </c>
      <c r="M10" s="44" t="n">
        <f aca="false">J10+L10</f>
        <v>3805239.15502458</v>
      </c>
      <c r="N10" s="43" t="n">
        <f aca="false">M10/F10</f>
        <v>0.7979</v>
      </c>
    </row>
    <row r="11" customFormat="false" ht="15" hidden="false" customHeight="true" outlineLevel="0" collapsed="false">
      <c r="A11" s="38" t="n">
        <v>9</v>
      </c>
      <c r="B11" s="39" t="s">
        <v>70</v>
      </c>
      <c r="C11" s="38" t="n">
        <f aca="false">YEAR(EDATE(Premissas!$B$5,(A11-1)*12))</f>
        <v>2034</v>
      </c>
      <c r="D11" s="40" t="n">
        <f aca="false">SUMIFS('Fluxo Mensal'!$G:$G,'Fluxo Mensal'!$B:$B,A11)</f>
        <v>3683247.63599077</v>
      </c>
      <c r="E11" s="40" t="n">
        <f aca="false">SUMIFS('Fluxo Mensal'!$H:$H,'Fluxo Mensal'!$B:$B,A11)</f>
        <v>1335020.99964976</v>
      </c>
      <c r="F11" s="40" t="n">
        <f aca="false">D11+E11</f>
        <v>5018268.63564053</v>
      </c>
      <c r="G11" s="41" t="n">
        <f aca="false">-F11*Premissas!$B$39</f>
        <v>-183166.805200879</v>
      </c>
      <c r="H11" s="40" t="n">
        <f aca="false">F11+G11</f>
        <v>4835101.83043965</v>
      </c>
      <c r="I11" s="41" t="n">
        <f aca="false">-F11*Premissas!$B$38</f>
        <v>-376370.147673039</v>
      </c>
      <c r="J11" s="42" t="n">
        <f aca="false">H11+I11</f>
        <v>4458731.68276661</v>
      </c>
      <c r="K11" s="43" t="n">
        <f aca="false">J11/F11</f>
        <v>0.8885</v>
      </c>
      <c r="L11" s="41" t="n">
        <f aca="false">-F11*Premissas!$B$40</f>
        <v>-454655.138389032</v>
      </c>
      <c r="M11" s="44" t="n">
        <f aca="false">J11+L11</f>
        <v>4004076.54437758</v>
      </c>
      <c r="N11" s="43" t="n">
        <f aca="false">M11/F11</f>
        <v>0.7979</v>
      </c>
    </row>
    <row r="12" customFormat="false" ht="15" hidden="false" customHeight="true" outlineLevel="0" collapsed="false">
      <c r="A12" s="38" t="n">
        <v>10</v>
      </c>
      <c r="B12" s="39" t="s">
        <v>70</v>
      </c>
      <c r="C12" s="38" t="n">
        <f aca="false">YEAR(EDATE(Premissas!$B$5,(A12-1)*12))</f>
        <v>2035</v>
      </c>
      <c r="D12" s="40" t="n">
        <f aca="false">SUMIFS('Fluxo Mensal'!$G:$G,'Fluxo Mensal'!$B:$B,A12)</f>
        <v>3885826.25597026</v>
      </c>
      <c r="E12" s="40" t="n">
        <f aca="false">SUMIFS('Fluxo Mensal'!$H:$H,'Fluxo Mensal'!$B:$B,A12)</f>
        <v>1394763.18938409</v>
      </c>
      <c r="F12" s="40" t="n">
        <f aca="false">D12+E12</f>
        <v>5280589.44535435</v>
      </c>
      <c r="G12" s="41" t="n">
        <f aca="false">-F12*Premissas!$B$39</f>
        <v>-192741.514755434</v>
      </c>
      <c r="H12" s="40" t="n">
        <f aca="false">F12+G12</f>
        <v>5087847.93059891</v>
      </c>
      <c r="I12" s="41" t="n">
        <f aca="false">-F12*Premissas!$B$38</f>
        <v>-396044.208401576</v>
      </c>
      <c r="J12" s="42" t="n">
        <f aca="false">H12+I12</f>
        <v>4691803.72219734</v>
      </c>
      <c r="K12" s="43" t="n">
        <f aca="false">J12/F12</f>
        <v>0.8885</v>
      </c>
      <c r="L12" s="41" t="n">
        <f aca="false">-F12*Premissas!$B$40</f>
        <v>-478421.403749104</v>
      </c>
      <c r="M12" s="44" t="n">
        <f aca="false">J12+L12</f>
        <v>4213382.31844823</v>
      </c>
      <c r="N12" s="43" t="n">
        <f aca="false">M12/F12</f>
        <v>0.7979</v>
      </c>
    </row>
    <row r="13" customFormat="false" ht="15" hidden="false" customHeight="true" outlineLevel="0" collapsed="false">
      <c r="A13" s="45" t="n">
        <v>11</v>
      </c>
      <c r="B13" s="46" t="s">
        <v>71</v>
      </c>
      <c r="C13" s="45" t="n">
        <f aca="false">YEAR(EDATE(Premissas!$B$5,(A13-1)*12))</f>
        <v>2036</v>
      </c>
      <c r="D13" s="47" t="n">
        <f aca="false">SUMIFS('Fluxo Mensal'!$G:$G,'Fluxo Mensal'!$B:$B,A13)</f>
        <v>4099546.70004862</v>
      </c>
      <c r="E13" s="47" t="n">
        <f aca="false">SUMIFS('Fluxo Mensal'!$H:$H,'Fluxo Mensal'!$B:$B,A13)</f>
        <v>1457178.84210903</v>
      </c>
      <c r="F13" s="47" t="n">
        <f aca="false">D13+E13</f>
        <v>5556725.54215765</v>
      </c>
      <c r="G13" s="48" t="n">
        <f aca="false">-F13*Premissas!$B$39</f>
        <v>-202820.482288754</v>
      </c>
      <c r="H13" s="47" t="n">
        <f aca="false">F13+G13</f>
        <v>5353905.05986889</v>
      </c>
      <c r="I13" s="48" t="n">
        <f aca="false">-F13*Premissas!$B$38</f>
        <v>-416754.415661824</v>
      </c>
      <c r="J13" s="42" t="n">
        <f aca="false">H13+I13</f>
        <v>4937150.64420707</v>
      </c>
      <c r="K13" s="49" t="n">
        <f aca="false">J13/F13</f>
        <v>0.8885</v>
      </c>
      <c r="L13" s="48" t="n">
        <f aca="false">-F13*Premissas!$B$40</f>
        <v>-503439.334119483</v>
      </c>
      <c r="M13" s="44" t="n">
        <f aca="false">J13+L13</f>
        <v>4433711.31008759</v>
      </c>
      <c r="N13" s="49" t="n">
        <f aca="false">M13/F13</f>
        <v>0.7979</v>
      </c>
    </row>
    <row r="14" customFormat="false" ht="15" hidden="false" customHeight="true" outlineLevel="0" collapsed="false">
      <c r="A14" s="45" t="n">
        <v>12</v>
      </c>
      <c r="B14" s="46" t="s">
        <v>71</v>
      </c>
      <c r="C14" s="45" t="n">
        <f aca="false">YEAR(EDATE(Premissas!$B$5,(A14-1)*12))</f>
        <v>2037</v>
      </c>
      <c r="D14" s="47" t="n">
        <f aca="false">SUMIFS('Fluxo Mensal'!$G:$G,'Fluxo Mensal'!$B:$B,A14)</f>
        <v>4325021.7685513</v>
      </c>
      <c r="E14" s="47" t="n">
        <f aca="false">SUMIFS('Fluxo Mensal'!$H:$H,'Fluxo Mensal'!$B:$B,A14)</f>
        <v>1522387.5952934</v>
      </c>
      <c r="F14" s="47" t="n">
        <f aca="false">D14+E14</f>
        <v>5847409.3638447</v>
      </c>
      <c r="G14" s="48" t="n">
        <f aca="false">-F14*Premissas!$B$39</f>
        <v>-213430.441780332</v>
      </c>
      <c r="H14" s="47" t="n">
        <f aca="false">F14+G14</f>
        <v>5633978.92206437</v>
      </c>
      <c r="I14" s="48" t="n">
        <f aca="false">-F14*Premissas!$B$38</f>
        <v>-438555.702288353</v>
      </c>
      <c r="J14" s="42" t="n">
        <f aca="false">H14+I14</f>
        <v>5195423.21977602</v>
      </c>
      <c r="K14" s="49" t="n">
        <f aca="false">J14/F14</f>
        <v>0.8885</v>
      </c>
      <c r="L14" s="48" t="n">
        <f aca="false">-F14*Premissas!$B$40</f>
        <v>-529775.28836433</v>
      </c>
      <c r="M14" s="44" t="n">
        <f aca="false">J14+L14</f>
        <v>4665647.93141169</v>
      </c>
      <c r="N14" s="49" t="n">
        <f aca="false">M14/F14</f>
        <v>0.7979</v>
      </c>
    </row>
    <row r="15" customFormat="false" ht="15" hidden="false" customHeight="true" outlineLevel="0" collapsed="false">
      <c r="A15" s="45" t="n">
        <v>13</v>
      </c>
      <c r="B15" s="46" t="s">
        <v>71</v>
      </c>
      <c r="C15" s="45" t="n">
        <f aca="false">YEAR(EDATE(Premissas!$B$5,(A15-1)*12))</f>
        <v>2038</v>
      </c>
      <c r="D15" s="47" t="n">
        <f aca="false">SUMIFS('Fluxo Mensal'!$G:$G,'Fluxo Mensal'!$B:$B,A15)</f>
        <v>4562897.96582162</v>
      </c>
      <c r="E15" s="47" t="n">
        <f aca="false">SUMIFS('Fluxo Mensal'!$H:$H,'Fluxo Mensal'!$B:$B,A15)</f>
        <v>1590514.44018278</v>
      </c>
      <c r="F15" s="47" t="n">
        <f aca="false">D15+E15</f>
        <v>6153412.4060044</v>
      </c>
      <c r="G15" s="48" t="n">
        <f aca="false">-F15*Premissas!$B$39</f>
        <v>-224599.552819161</v>
      </c>
      <c r="H15" s="47" t="n">
        <f aca="false">F15+G15</f>
        <v>5928812.85318524</v>
      </c>
      <c r="I15" s="48" t="n">
        <f aca="false">-F15*Premissas!$B$38</f>
        <v>-461505.93045033</v>
      </c>
      <c r="J15" s="42" t="n">
        <f aca="false">H15+I15</f>
        <v>5467306.92273491</v>
      </c>
      <c r="K15" s="49" t="n">
        <f aca="false">J15/F15</f>
        <v>0.8885</v>
      </c>
      <c r="L15" s="48" t="n">
        <f aca="false">-F15*Premissas!$B$40</f>
        <v>-557499.163983999</v>
      </c>
      <c r="M15" s="44" t="n">
        <f aca="false">J15+L15</f>
        <v>4909807.75875091</v>
      </c>
      <c r="N15" s="49" t="n">
        <f aca="false">M15/F15</f>
        <v>0.7979</v>
      </c>
    </row>
    <row r="16" customFormat="false" ht="15" hidden="false" customHeight="true" outlineLevel="0" collapsed="false">
      <c r="A16" s="45" t="n">
        <v>14</v>
      </c>
      <c r="B16" s="46" t="s">
        <v>71</v>
      </c>
      <c r="C16" s="45" t="n">
        <f aca="false">YEAR(EDATE(Premissas!$B$5,(A16-1)*12))</f>
        <v>2039</v>
      </c>
      <c r="D16" s="47" t="n">
        <f aca="false">SUMIFS('Fluxo Mensal'!$G:$G,'Fluxo Mensal'!$B:$B,A16)</f>
        <v>4813857.35394181</v>
      </c>
      <c r="E16" s="47" t="n">
        <f aca="false">SUMIFS('Fluxo Mensal'!$H:$H,'Fluxo Mensal'!$B:$B,A16)</f>
        <v>1661689.96138096</v>
      </c>
      <c r="F16" s="47" t="n">
        <f aca="false">D16+E16</f>
        <v>6475547.31532277</v>
      </c>
      <c r="G16" s="48" t="n">
        <f aca="false">-F16*Premissas!$B$39</f>
        <v>-236357.477009281</v>
      </c>
      <c r="H16" s="47" t="n">
        <f aca="false">F16+G16</f>
        <v>6239189.83831349</v>
      </c>
      <c r="I16" s="48" t="n">
        <f aca="false">-F16*Premissas!$B$38</f>
        <v>-485666.048649208</v>
      </c>
      <c r="J16" s="42" t="n">
        <f aca="false">H16+I16</f>
        <v>5753523.78966428</v>
      </c>
      <c r="K16" s="49" t="n">
        <f aca="false">J16/F16</f>
        <v>0.8885</v>
      </c>
      <c r="L16" s="48" t="n">
        <f aca="false">-F16*Premissas!$B$40</f>
        <v>-586684.586768243</v>
      </c>
      <c r="M16" s="44" t="n">
        <f aca="false">J16+L16</f>
        <v>5166839.20289604</v>
      </c>
      <c r="N16" s="49" t="n">
        <f aca="false">M16/F16</f>
        <v>0.7979</v>
      </c>
    </row>
    <row r="17" customFormat="false" ht="15" hidden="false" customHeight="true" outlineLevel="0" collapsed="false">
      <c r="A17" s="45" t="n">
        <v>15</v>
      </c>
      <c r="B17" s="46" t="s">
        <v>71</v>
      </c>
      <c r="C17" s="45" t="n">
        <f aca="false">YEAR(EDATE(Premissas!$B$5,(A17-1)*12))</f>
        <v>2040</v>
      </c>
      <c r="D17" s="47" t="n">
        <f aca="false">SUMIFS('Fluxo Mensal'!$G:$G,'Fluxo Mensal'!$B:$B,A17)</f>
        <v>5078619.5084086</v>
      </c>
      <c r="E17" s="47" t="n">
        <f aca="false">SUMIFS('Fluxo Mensal'!$H:$H,'Fluxo Mensal'!$B:$B,A17)</f>
        <v>1736050.58715276</v>
      </c>
      <c r="F17" s="47" t="n">
        <f aca="false">D17+E17</f>
        <v>6814670.09556137</v>
      </c>
      <c r="G17" s="48" t="n">
        <f aca="false">-F17*Premissas!$B$39</f>
        <v>-248735.45848799</v>
      </c>
      <c r="H17" s="47" t="n">
        <f aca="false">F17+G17</f>
        <v>6565934.63707338</v>
      </c>
      <c r="I17" s="48" t="n">
        <f aca="false">-F17*Premissas!$B$38</f>
        <v>-511100.257167103</v>
      </c>
      <c r="J17" s="42" t="n">
        <f aca="false">H17+I17</f>
        <v>6054834.37990627</v>
      </c>
      <c r="K17" s="49" t="n">
        <f aca="false">J17/F17</f>
        <v>0.8885</v>
      </c>
      <c r="L17" s="48" t="n">
        <f aca="false">-F17*Premissas!$B$40</f>
        <v>-617409.11065786</v>
      </c>
      <c r="M17" s="44" t="n">
        <f aca="false">J17+L17</f>
        <v>5437425.26924841</v>
      </c>
      <c r="N17" s="49" t="n">
        <f aca="false">M17/F17</f>
        <v>0.7979</v>
      </c>
    </row>
    <row r="18" customFormat="false" ht="15" hidden="false" customHeight="true" outlineLevel="0" collapsed="false">
      <c r="A18" s="45" t="n">
        <v>16</v>
      </c>
      <c r="B18" s="46" t="s">
        <v>71</v>
      </c>
      <c r="C18" s="45" t="n">
        <f aca="false">YEAR(EDATE(Premissas!$B$5,(A18-1)*12))</f>
        <v>2041</v>
      </c>
      <c r="D18" s="47" t="n">
        <f aca="false">SUMIFS('Fluxo Mensal'!$G:$G,'Fluxo Mensal'!$B:$B,A18)</f>
        <v>5357943.58137108</v>
      </c>
      <c r="E18" s="47" t="n">
        <f aca="false">SUMIFS('Fluxo Mensal'!$H:$H,'Fluxo Mensal'!$B:$B,A18)</f>
        <v>1813738.85092785</v>
      </c>
      <c r="F18" s="47" t="n">
        <f aca="false">D18+E18</f>
        <v>7171682.43229893</v>
      </c>
      <c r="G18" s="48" t="n">
        <f aca="false">-F18*Premissas!$B$39</f>
        <v>-261766.408778911</v>
      </c>
      <c r="H18" s="47" t="n">
        <f aca="false">F18+G18</f>
        <v>6909916.02352002</v>
      </c>
      <c r="I18" s="48" t="n">
        <f aca="false">-F18*Premissas!$B$38</f>
        <v>-537876.182422419</v>
      </c>
      <c r="J18" s="42" t="n">
        <f aca="false">H18+I18</f>
        <v>6372039.8410976</v>
      </c>
      <c r="K18" s="49" t="n">
        <f aca="false">J18/F18</f>
        <v>0.8885</v>
      </c>
      <c r="L18" s="48" t="n">
        <f aca="false">-F18*Premissas!$B$40</f>
        <v>-649754.428366283</v>
      </c>
      <c r="M18" s="44" t="n">
        <f aca="false">J18+L18</f>
        <v>5722285.41273131</v>
      </c>
      <c r="N18" s="49" t="n">
        <f aca="false">M18/F18</f>
        <v>0.7979</v>
      </c>
    </row>
    <row r="19" customFormat="false" ht="15" hidden="false" customHeight="true" outlineLevel="0" collapsed="false">
      <c r="A19" s="45" t="n">
        <v>17</v>
      </c>
      <c r="B19" s="46" t="s">
        <v>71</v>
      </c>
      <c r="C19" s="45" t="n">
        <f aca="false">YEAR(EDATE(Premissas!$B$5,(A19-1)*12))</f>
        <v>2042</v>
      </c>
      <c r="D19" s="47" t="n">
        <f aca="false">SUMIFS('Fluxo Mensal'!$G:$G,'Fluxo Mensal'!$B:$B,A19)</f>
        <v>5652630.47834649</v>
      </c>
      <c r="E19" s="47" t="n">
        <f aca="false">SUMIFS('Fluxo Mensal'!$H:$H,'Fluxo Mensal'!$B:$B,A19)</f>
        <v>1894903.66450687</v>
      </c>
      <c r="F19" s="47" t="n">
        <f aca="false">D19+E19</f>
        <v>7547534.14285336</v>
      </c>
      <c r="G19" s="48" t="n">
        <f aca="false">-F19*Premissas!$B$39</f>
        <v>-275484.996214148</v>
      </c>
      <c r="H19" s="47" t="n">
        <f aca="false">F19+G19</f>
        <v>7272049.14663921</v>
      </c>
      <c r="I19" s="48" t="n">
        <f aca="false">-F19*Premissas!$B$38</f>
        <v>-566065.060714002</v>
      </c>
      <c r="J19" s="42" t="n">
        <f aca="false">H19+I19</f>
        <v>6705984.08592521</v>
      </c>
      <c r="K19" s="49" t="n">
        <f aca="false">J19/F19</f>
        <v>0.8885</v>
      </c>
      <c r="L19" s="48" t="n">
        <f aca="false">-F19*Premissas!$B$40</f>
        <v>-683806.593342514</v>
      </c>
      <c r="M19" s="44" t="n">
        <f aca="false">J19+L19</f>
        <v>6022177.49258269</v>
      </c>
      <c r="N19" s="49" t="n">
        <f aca="false">M19/F19</f>
        <v>0.7979</v>
      </c>
    </row>
    <row r="20" customFormat="false" ht="15" hidden="false" customHeight="true" outlineLevel="0" collapsed="false">
      <c r="A20" s="45" t="n">
        <v>18</v>
      </c>
      <c r="B20" s="46" t="s">
        <v>71</v>
      </c>
      <c r="C20" s="45" t="n">
        <f aca="false">YEAR(EDATE(Premissas!$B$5,(A20-1)*12))</f>
        <v>2043</v>
      </c>
      <c r="D20" s="47" t="n">
        <f aca="false">SUMIFS('Fluxo Mensal'!$G:$G,'Fluxo Mensal'!$B:$B,A20)</f>
        <v>5963525.15465554</v>
      </c>
      <c r="E20" s="47" t="n">
        <f aca="false">SUMIFS('Fluxo Mensal'!$H:$H,'Fluxo Mensal'!$B:$B,A20)</f>
        <v>1979700.60349355</v>
      </c>
      <c r="F20" s="47" t="n">
        <f aca="false">D20+E20</f>
        <v>7943225.75814909</v>
      </c>
      <c r="G20" s="48" t="n">
        <f aca="false">-F20*Premissas!$B$39</f>
        <v>-289927.740172442</v>
      </c>
      <c r="H20" s="47" t="n">
        <f aca="false">F20+G20</f>
        <v>7653298.01797665</v>
      </c>
      <c r="I20" s="48" t="n">
        <f aca="false">-F20*Premissas!$B$38</f>
        <v>-595741.931861182</v>
      </c>
      <c r="J20" s="42" t="n">
        <f aca="false">H20+I20</f>
        <v>7057556.08611547</v>
      </c>
      <c r="K20" s="49" t="n">
        <f aca="false">J20/F20</f>
        <v>0.8885</v>
      </c>
      <c r="L20" s="48" t="n">
        <f aca="false">-F20*Premissas!$B$40</f>
        <v>-719656.253688308</v>
      </c>
      <c r="M20" s="44" t="n">
        <f aca="false">J20+L20</f>
        <v>6337899.83242716</v>
      </c>
      <c r="N20" s="49" t="n">
        <f aca="false">M20/F20</f>
        <v>0.7979</v>
      </c>
    </row>
    <row r="21" customFormat="false" ht="15" hidden="false" customHeight="true" outlineLevel="0" collapsed="false">
      <c r="A21" s="45" t="n">
        <v>19</v>
      </c>
      <c r="B21" s="46" t="s">
        <v>71</v>
      </c>
      <c r="C21" s="45" t="n">
        <f aca="false">YEAR(EDATE(Premissas!$B$5,(A21-1)*12))</f>
        <v>2044</v>
      </c>
      <c r="D21" s="47" t="n">
        <f aca="false">SUMIFS('Fluxo Mensal'!$G:$G,'Fluxo Mensal'!$B:$B,A21)</f>
        <v>6291519.0381616</v>
      </c>
      <c r="E21" s="47" t="n">
        <f aca="false">SUMIFS('Fluxo Mensal'!$H:$H,'Fluxo Mensal'!$B:$B,A21)</f>
        <v>2068292.20549989</v>
      </c>
      <c r="F21" s="47" t="n">
        <f aca="false">D21+E21</f>
        <v>8359811.24366149</v>
      </c>
      <c r="G21" s="48" t="n">
        <f aca="false">-F21*Premissas!$B$39</f>
        <v>-305133.110393644</v>
      </c>
      <c r="H21" s="47" t="n">
        <f aca="false">F21+G21</f>
        <v>8054678.13326784</v>
      </c>
      <c r="I21" s="48" t="n">
        <f aca="false">-F21*Premissas!$B$38</f>
        <v>-626985.843274612</v>
      </c>
      <c r="J21" s="42" t="n">
        <f aca="false">H21+I21</f>
        <v>7427692.28999323</v>
      </c>
      <c r="K21" s="49" t="n">
        <f aca="false">J21/F21</f>
        <v>0.8885</v>
      </c>
      <c r="L21" s="48" t="n">
        <f aca="false">-F21*Premissas!$B$40</f>
        <v>-757398.898675731</v>
      </c>
      <c r="M21" s="44" t="n">
        <f aca="false">J21+L21</f>
        <v>6670293.3913175</v>
      </c>
      <c r="N21" s="49" t="n">
        <f aca="false">M21/F21</f>
        <v>0.7979</v>
      </c>
    </row>
    <row r="22" customFormat="false" ht="15" hidden="false" customHeight="true" outlineLevel="0" collapsed="false">
      <c r="A22" s="45" t="n">
        <v>20</v>
      </c>
      <c r="B22" s="46" t="s">
        <v>71</v>
      </c>
      <c r="C22" s="45" t="n">
        <f aca="false">YEAR(EDATE(Premissas!$B$5,(A22-1)*12))</f>
        <v>2045</v>
      </c>
      <c r="D22" s="47" t="n">
        <f aca="false">SUMIFS('Fluxo Mensal'!$G:$G,'Fluxo Mensal'!$B:$B,A22)</f>
        <v>6637552.58526049</v>
      </c>
      <c r="E22" s="47" t="n">
        <f aca="false">SUMIFS('Fluxo Mensal'!$H:$H,'Fluxo Mensal'!$B:$B,A22)</f>
        <v>2160848.28169601</v>
      </c>
      <c r="F22" s="47" t="n">
        <f aca="false">D22+E22</f>
        <v>8798400.8669565</v>
      </c>
      <c r="G22" s="48" t="n">
        <f aca="false">-F22*Premissas!$B$39</f>
        <v>-321141.631643912</v>
      </c>
      <c r="H22" s="47" t="n">
        <f aca="false">F22+G22</f>
        <v>8477259.23531258</v>
      </c>
      <c r="I22" s="48" t="n">
        <f aca="false">-F22*Premissas!$B$38</f>
        <v>-659880.065021737</v>
      </c>
      <c r="J22" s="42" t="n">
        <f aca="false">H22+I22</f>
        <v>7817379.17029085</v>
      </c>
      <c r="K22" s="49" t="n">
        <f aca="false">J22/F22</f>
        <v>0.8885</v>
      </c>
      <c r="L22" s="48" t="n">
        <f aca="false">-F22*Premissas!$B$40</f>
        <v>-797135.118546258</v>
      </c>
      <c r="M22" s="44" t="n">
        <f aca="false">J22+L22</f>
        <v>7020244.05174459</v>
      </c>
      <c r="N22" s="49" t="n">
        <f aca="false">M22/F22</f>
        <v>0.7979</v>
      </c>
    </row>
    <row r="23" customFormat="false" ht="15" hidden="false" customHeight="true" outlineLevel="0" collapsed="false">
      <c r="A23" s="45" t="n">
        <v>21</v>
      </c>
      <c r="B23" s="46" t="s">
        <v>71</v>
      </c>
      <c r="C23" s="45" t="n">
        <f aca="false">YEAR(EDATE(Premissas!$B$5,(A23-1)*12))</f>
        <v>2046</v>
      </c>
      <c r="D23" s="47" t="n">
        <f aca="false">SUMIFS('Fluxo Mensal'!$G:$G,'Fluxo Mensal'!$B:$B,A23)</f>
        <v>7002617.97744981</v>
      </c>
      <c r="E23" s="47" t="n">
        <f aca="false">SUMIFS('Fluxo Mensal'!$H:$H,'Fluxo Mensal'!$B:$B,A23)</f>
        <v>2257546.2423019</v>
      </c>
      <c r="F23" s="47" t="n">
        <f aca="false">D23+E23</f>
        <v>9260164.21975172</v>
      </c>
      <c r="G23" s="48" t="n">
        <f aca="false">-F23*Premissas!$B$39</f>
        <v>-337995.994020938</v>
      </c>
      <c r="H23" s="47" t="n">
        <f aca="false">F23+G23</f>
        <v>8922168.22573078</v>
      </c>
      <c r="I23" s="48" t="n">
        <f aca="false">-F23*Premissas!$B$38</f>
        <v>-694512.316481379</v>
      </c>
      <c r="J23" s="42" t="n">
        <f aca="false">H23+I23</f>
        <v>8227655.9092494</v>
      </c>
      <c r="K23" s="49" t="n">
        <f aca="false">J23/F23</f>
        <v>0.8885</v>
      </c>
      <c r="L23" s="48" t="n">
        <f aca="false">-F23*Premissas!$B$40</f>
        <v>-838970.878309505</v>
      </c>
      <c r="M23" s="44" t="n">
        <f aca="false">J23+L23</f>
        <v>7388685.0309399</v>
      </c>
      <c r="N23" s="49" t="n">
        <f aca="false">M23/F23</f>
        <v>0.7979</v>
      </c>
    </row>
    <row r="24" customFormat="false" ht="15" hidden="false" customHeight="true" outlineLevel="0" collapsed="false">
      <c r="A24" s="45" t="n">
        <v>22</v>
      </c>
      <c r="B24" s="46" t="s">
        <v>71</v>
      </c>
      <c r="C24" s="45" t="n">
        <f aca="false">YEAR(EDATE(Premissas!$B$5,(A24-1)*12))</f>
        <v>2047</v>
      </c>
      <c r="D24" s="47" t="n">
        <f aca="false">SUMIFS('Fluxo Mensal'!$G:$G,'Fluxo Mensal'!$B:$B,A24)</f>
        <v>7387761.96620955</v>
      </c>
      <c r="E24" s="47" t="n">
        <f aca="false">SUMIFS('Fluxo Mensal'!$H:$H,'Fluxo Mensal'!$B:$B,A24)</f>
        <v>2358571.43664492</v>
      </c>
      <c r="F24" s="47" t="n">
        <f aca="false">D24+E24</f>
        <v>9746333.40285447</v>
      </c>
      <c r="G24" s="48" t="n">
        <f aca="false">-F24*Premissas!$B$39</f>
        <v>-355741.169204188</v>
      </c>
      <c r="H24" s="47" t="n">
        <f aca="false">F24+G24</f>
        <v>9390592.23365028</v>
      </c>
      <c r="I24" s="48" t="n">
        <f aca="false">-F24*Premissas!$B$38</f>
        <v>-730975.005214085</v>
      </c>
      <c r="J24" s="42" t="n">
        <f aca="false">H24+I24</f>
        <v>8659617.22843619</v>
      </c>
      <c r="K24" s="49" t="n">
        <f aca="false">J24/F24</f>
        <v>0.8885</v>
      </c>
      <c r="L24" s="48" t="n">
        <f aca="false">-F24*Premissas!$B$40</f>
        <v>-883017.806298615</v>
      </c>
      <c r="M24" s="44" t="n">
        <f aca="false">J24+L24</f>
        <v>7776599.42213758</v>
      </c>
      <c r="N24" s="49" t="n">
        <f aca="false">M24/F24</f>
        <v>0.7979</v>
      </c>
    </row>
    <row r="25" customFormat="false" ht="15" hidden="false" customHeight="true" outlineLevel="0" collapsed="false">
      <c r="A25" s="45" t="n">
        <v>23</v>
      </c>
      <c r="B25" s="46" t="s">
        <v>71</v>
      </c>
      <c r="C25" s="45" t="n">
        <f aca="false">YEAR(EDATE(Premissas!$B$5,(A25-1)*12))</f>
        <v>2048</v>
      </c>
      <c r="D25" s="47" t="n">
        <f aca="false">SUMIFS('Fluxo Mensal'!$G:$G,'Fluxo Mensal'!$B:$B,A25)</f>
        <v>7794088.87435108</v>
      </c>
      <c r="E25" s="47" t="n">
        <f aca="false">SUMIFS('Fluxo Mensal'!$H:$H,'Fluxo Mensal'!$B:$B,A25)</f>
        <v>2464117.50843478</v>
      </c>
      <c r="F25" s="47" t="n">
        <f aca="false">D25+E25</f>
        <v>10258206.3827859</v>
      </c>
      <c r="G25" s="48" t="n">
        <f aca="false">-F25*Premissas!$B$39</f>
        <v>-374424.532971684</v>
      </c>
      <c r="H25" s="47" t="n">
        <f aca="false">F25+G25</f>
        <v>9883781.84981417</v>
      </c>
      <c r="I25" s="48" t="n">
        <f aca="false">-F25*Premissas!$B$38</f>
        <v>-769365.478708939</v>
      </c>
      <c r="J25" s="42" t="n">
        <f aca="false">H25+I25</f>
        <v>9114416.37110523</v>
      </c>
      <c r="K25" s="49" t="n">
        <f aca="false">J25/F25</f>
        <v>0.8885</v>
      </c>
      <c r="L25" s="48" t="n">
        <f aca="false">-F25*Premissas!$B$40</f>
        <v>-929393.498280398</v>
      </c>
      <c r="M25" s="44" t="n">
        <f aca="false">J25+L25</f>
        <v>8185022.87282483</v>
      </c>
      <c r="N25" s="49" t="n">
        <f aca="false">M25/F25</f>
        <v>0.7979</v>
      </c>
    </row>
    <row r="26" customFormat="false" ht="15" hidden="false" customHeight="true" outlineLevel="0" collapsed="false">
      <c r="A26" s="45" t="n">
        <v>24</v>
      </c>
      <c r="B26" s="46" t="s">
        <v>71</v>
      </c>
      <c r="C26" s="45" t="n">
        <f aca="false">YEAR(EDATE(Premissas!$B$5,(A26-1)*12))</f>
        <v>2049</v>
      </c>
      <c r="D26" s="47" t="n">
        <f aca="false">SUMIFS('Fluxo Mensal'!$G:$G,'Fluxo Mensal'!$B:$B,A26)</f>
        <v>8222763.76244038</v>
      </c>
      <c r="E26" s="47" t="n">
        <f aca="false">SUMIFS('Fluxo Mensal'!$H:$H,'Fluxo Mensal'!$B:$B,A26)</f>
        <v>2574386.76693723</v>
      </c>
      <c r="F26" s="47" t="n">
        <f aca="false">D26+E26</f>
        <v>10797150.5293776</v>
      </c>
      <c r="G26" s="48" t="n">
        <f aca="false">-F26*Premissas!$B$39</f>
        <v>-394095.994322283</v>
      </c>
      <c r="H26" s="47" t="n">
        <f aca="false">F26+G26</f>
        <v>10403054.5350553</v>
      </c>
      <c r="I26" s="48" t="n">
        <f aca="false">-F26*Premissas!$B$38</f>
        <v>-809786.289703321</v>
      </c>
      <c r="J26" s="42" t="n">
        <f aca="false">H26+I26</f>
        <v>9593268.24535201</v>
      </c>
      <c r="K26" s="49" t="n">
        <f aca="false">J26/F26</f>
        <v>0.8885</v>
      </c>
      <c r="L26" s="48" t="n">
        <f aca="false">-F26*Premissas!$B$40</f>
        <v>-978221.837961612</v>
      </c>
      <c r="M26" s="44" t="n">
        <f aca="false">J26+L26</f>
        <v>8615046.4073904</v>
      </c>
      <c r="N26" s="49" t="n">
        <f aca="false">M26/F26</f>
        <v>0.7979</v>
      </c>
    </row>
    <row r="27" customFormat="false" ht="15" hidden="false" customHeight="true" outlineLevel="0" collapsed="false">
      <c r="A27" s="45" t="n">
        <v>25</v>
      </c>
      <c r="B27" s="46" t="s">
        <v>71</v>
      </c>
      <c r="C27" s="45" t="n">
        <f aca="false">YEAR(EDATE(Premissas!$B$5,(A27-1)*12))</f>
        <v>2050</v>
      </c>
      <c r="D27" s="47" t="n">
        <f aca="false">SUMIFS('Fluxo Mensal'!$G:$G,'Fluxo Mensal'!$B:$B,A27)</f>
        <v>8675015.7693746</v>
      </c>
      <c r="E27" s="47" t="n">
        <f aca="false">SUMIFS('Fluxo Mensal'!$H:$H,'Fluxo Mensal'!$B:$B,A27)</f>
        <v>2689590.57475767</v>
      </c>
      <c r="F27" s="47" t="n">
        <f aca="false">D27+E27</f>
        <v>11364606.3441323</v>
      </c>
      <c r="G27" s="48" t="n">
        <f aca="false">-F27*Premissas!$B$39</f>
        <v>-414808.131560828</v>
      </c>
      <c r="H27" s="47" t="n">
        <f aca="false">F27+G27</f>
        <v>10949798.2125714</v>
      </c>
      <c r="I27" s="48" t="n">
        <f aca="false">-F27*Premissas!$B$38</f>
        <v>-852345.475809921</v>
      </c>
      <c r="J27" s="42" t="n">
        <f aca="false">H27+I27</f>
        <v>10097452.7367615</v>
      </c>
      <c r="K27" s="49" t="n">
        <f aca="false">J27/F27</f>
        <v>0.8885</v>
      </c>
      <c r="L27" s="48" t="n">
        <f aca="false">-F27*Premissas!$B$40</f>
        <v>-1029633.33477838</v>
      </c>
      <c r="M27" s="44" t="n">
        <f aca="false">J27+L27</f>
        <v>9067819.40198314</v>
      </c>
      <c r="N27" s="49" t="n">
        <f aca="false">M27/F27</f>
        <v>0.7979</v>
      </c>
    </row>
    <row r="28" customFormat="false" ht="15" hidden="false" customHeight="true" outlineLevel="0" collapsed="false">
      <c r="A28" s="45" t="n">
        <v>26</v>
      </c>
      <c r="B28" s="46" t="s">
        <v>71</v>
      </c>
      <c r="C28" s="45" t="n">
        <f aca="false">YEAR(EDATE(Premissas!$B$5,(A28-1)*12))</f>
        <v>2051</v>
      </c>
      <c r="D28" s="47" t="n">
        <f aca="false">SUMIFS('Fluxo Mensal'!$G:$G,'Fluxo Mensal'!$B:$B,A28)</f>
        <v>9152141.63669021</v>
      </c>
      <c r="E28" s="47" t="n">
        <f aca="false">SUMIFS('Fluxo Mensal'!$H:$H,'Fluxo Mensal'!$B:$B,A28)</f>
        <v>2809949.75297808</v>
      </c>
      <c r="F28" s="47" t="n">
        <f aca="false">D28+E28</f>
        <v>11962091.3896683</v>
      </c>
      <c r="G28" s="48" t="n">
        <f aca="false">-F28*Premissas!$B$39</f>
        <v>-436616.335722892</v>
      </c>
      <c r="H28" s="47" t="n">
        <f aca="false">F28+G28</f>
        <v>11525475.0539454</v>
      </c>
      <c r="I28" s="48" t="n">
        <f aca="false">-F28*Premissas!$B$38</f>
        <v>-897156.854225121</v>
      </c>
      <c r="J28" s="42" t="n">
        <f aca="false">H28+I28</f>
        <v>10628318.1997203</v>
      </c>
      <c r="K28" s="49" t="n">
        <f aca="false">J28/F28</f>
        <v>0.8885</v>
      </c>
      <c r="L28" s="48" t="n">
        <f aca="false">-F28*Premissas!$B$40</f>
        <v>-1083765.47990395</v>
      </c>
      <c r="M28" s="44" t="n">
        <f aca="false">J28+L28</f>
        <v>9544552.71981633</v>
      </c>
      <c r="N28" s="49" t="n">
        <f aca="false">M28/F28</f>
        <v>0.7979</v>
      </c>
    </row>
    <row r="29" customFormat="false" ht="15" hidden="false" customHeight="true" outlineLevel="0" collapsed="false">
      <c r="A29" s="45" t="n">
        <v>27</v>
      </c>
      <c r="B29" s="46" t="s">
        <v>71</v>
      </c>
      <c r="C29" s="45" t="n">
        <f aca="false">YEAR(EDATE(Premissas!$B$5,(A29-1)*12))</f>
        <v>2052</v>
      </c>
      <c r="D29" s="47" t="n">
        <f aca="false">SUMIFS('Fluxo Mensal'!$G:$G,'Fluxo Mensal'!$B:$B,A29)</f>
        <v>9655509.42670817</v>
      </c>
      <c r="E29" s="47" t="n">
        <f aca="false">SUMIFS('Fluxo Mensal'!$H:$H,'Fluxo Mensal'!$B:$B,A29)</f>
        <v>2935695.00442385</v>
      </c>
      <c r="F29" s="47" t="n">
        <f aca="false">D29+E29</f>
        <v>12591204.431132</v>
      </c>
      <c r="G29" s="48" t="n">
        <f aca="false">-F29*Premissas!$B$39</f>
        <v>-459578.961736319</v>
      </c>
      <c r="H29" s="47" t="n">
        <f aca="false">F29+G29</f>
        <v>12131625.4693957</v>
      </c>
      <c r="I29" s="48" t="n">
        <f aca="false">-F29*Premissas!$B$38</f>
        <v>-944340.332334901</v>
      </c>
      <c r="J29" s="42" t="n">
        <f aca="false">H29+I29</f>
        <v>11187285.1370608</v>
      </c>
      <c r="K29" s="49" t="n">
        <f aca="false">J29/F29</f>
        <v>0.8885</v>
      </c>
      <c r="L29" s="48" t="n">
        <f aca="false">-F29*Premissas!$B$40</f>
        <v>-1140763.12146056</v>
      </c>
      <c r="M29" s="44" t="n">
        <f aca="false">J29+L29</f>
        <v>10046522.0156002</v>
      </c>
      <c r="N29" s="49" t="n">
        <f aca="false">M29/F29</f>
        <v>0.7979</v>
      </c>
    </row>
    <row r="30" customFormat="false" ht="15" hidden="false" customHeight="true" outlineLevel="0" collapsed="false">
      <c r="A30" s="45" t="n">
        <v>28</v>
      </c>
      <c r="B30" s="46" t="s">
        <v>71</v>
      </c>
      <c r="C30" s="45" t="n">
        <f aca="false">YEAR(EDATE(Premissas!$B$5,(A30-1)*12))</f>
        <v>2053</v>
      </c>
      <c r="D30" s="47" t="n">
        <f aca="false">SUMIFS('Fluxo Mensal'!$G:$G,'Fluxo Mensal'!$B:$B,A30)</f>
        <v>10186562.4451771</v>
      </c>
      <c r="E30" s="47" t="n">
        <f aca="false">SUMIFS('Fluxo Mensal'!$H:$H,'Fluxo Mensal'!$B:$B,A30)</f>
        <v>3067067.35587182</v>
      </c>
      <c r="F30" s="47" t="n">
        <f aca="false">D30+E30</f>
        <v>13253629.8010489</v>
      </c>
      <c r="G30" s="48" t="n">
        <f aca="false">-F30*Premissas!$B$39</f>
        <v>-483757.487738286</v>
      </c>
      <c r="H30" s="47" t="n">
        <f aca="false">F30+G30</f>
        <v>12769872.3133106</v>
      </c>
      <c r="I30" s="48" t="n">
        <f aca="false">-F30*Premissas!$B$38</f>
        <v>-994022.23507867</v>
      </c>
      <c r="J30" s="42" t="n">
        <f aca="false">H30+I30</f>
        <v>11775850.078232</v>
      </c>
      <c r="K30" s="49" t="n">
        <f aca="false">J30/F30</f>
        <v>0.8885</v>
      </c>
      <c r="L30" s="48" t="n">
        <f aca="false">-F30*Premissas!$B$40</f>
        <v>-1200778.85997503</v>
      </c>
      <c r="M30" s="44" t="n">
        <f aca="false">J30+L30</f>
        <v>10575071.2182569</v>
      </c>
      <c r="N30" s="49" t="n">
        <f aca="false">M30/F30</f>
        <v>0.7979</v>
      </c>
    </row>
    <row r="31" customFormat="false" ht="15" hidden="false" customHeight="true" outlineLevel="0" collapsed="false">
      <c r="A31" s="45" t="n">
        <v>29</v>
      </c>
      <c r="B31" s="46" t="s">
        <v>71</v>
      </c>
      <c r="C31" s="45" t="n">
        <f aca="false">YEAR(EDATE(Premissas!$B$5,(A31-1)*12))</f>
        <v>2054</v>
      </c>
      <c r="D31" s="47" t="n">
        <f aca="false">SUMIFS('Fluxo Mensal'!$G:$G,'Fluxo Mensal'!$B:$B,A31)</f>
        <v>10746823.3796619</v>
      </c>
      <c r="E31" s="47" t="n">
        <f aca="false">SUMIFS('Fluxo Mensal'!$H:$H,'Fluxo Mensal'!$B:$B,A31)</f>
        <v>3204318.62004708</v>
      </c>
      <c r="F31" s="47" t="n">
        <f aca="false">D31+E31</f>
        <v>13951141.9997089</v>
      </c>
      <c r="G31" s="48" t="n">
        <f aca="false">-F31*Premissas!$B$39</f>
        <v>-509216.682989376</v>
      </c>
      <c r="H31" s="47" t="n">
        <f aca="false">F31+G31</f>
        <v>13441925.3167196</v>
      </c>
      <c r="I31" s="48" t="n">
        <f aca="false">-F31*Premissas!$B$38</f>
        <v>-1046335.64997817</v>
      </c>
      <c r="J31" s="42" t="n">
        <f aca="false">H31+I31</f>
        <v>12395589.6667414</v>
      </c>
      <c r="K31" s="49" t="n">
        <f aca="false">J31/F31</f>
        <v>0.8885</v>
      </c>
      <c r="L31" s="48" t="n">
        <f aca="false">-F31*Premissas!$B$40</f>
        <v>-1263973.46517363</v>
      </c>
      <c r="M31" s="44" t="n">
        <f aca="false">J31+L31</f>
        <v>11131616.2015678</v>
      </c>
      <c r="N31" s="49" t="n">
        <f aca="false">M31/F31</f>
        <v>0.7979</v>
      </c>
    </row>
    <row r="32" customFormat="false" ht="15" hidden="false" customHeight="true" outlineLevel="0" collapsed="false">
      <c r="A32" s="45" t="n">
        <v>30</v>
      </c>
      <c r="B32" s="46" t="s">
        <v>71</v>
      </c>
      <c r="C32" s="45" t="n">
        <f aca="false">YEAR(EDATE(Premissas!$B$5,(A32-1)*12))</f>
        <v>2055</v>
      </c>
      <c r="D32" s="47" t="n">
        <f aca="false">SUMIFS('Fluxo Mensal'!$G:$G,'Fluxo Mensal'!$B:$B,A32)</f>
        <v>11337898.6655433</v>
      </c>
      <c r="E32" s="47" t="n">
        <f aca="false">SUMIFS('Fluxo Mensal'!$H:$H,'Fluxo Mensal'!$B:$B,A32)</f>
        <v>3347711.87829419</v>
      </c>
      <c r="F32" s="47" t="n">
        <f aca="false">D32+E32</f>
        <v>14685610.5438374</v>
      </c>
      <c r="G32" s="48" t="n">
        <f aca="false">-F32*Premissas!$B$39</f>
        <v>-536024.784850067</v>
      </c>
      <c r="H32" s="47" t="n">
        <f aca="false">F32+G32</f>
        <v>14149585.7589874</v>
      </c>
      <c r="I32" s="48" t="n">
        <f aca="false">-F32*Premissas!$B$38</f>
        <v>-1101420.79078781</v>
      </c>
      <c r="J32" s="42" t="n">
        <f aca="false">H32+I32</f>
        <v>13048164.9681996</v>
      </c>
      <c r="K32" s="49" t="n">
        <f aca="false">J32/F32</f>
        <v>0.8885</v>
      </c>
      <c r="L32" s="48" t="n">
        <f aca="false">-F32*Premissas!$B$40</f>
        <v>-1330516.31527167</v>
      </c>
      <c r="M32" s="44" t="n">
        <f aca="false">J32+L32</f>
        <v>11717648.6529279</v>
      </c>
      <c r="N32" s="49" t="n">
        <f aca="false">M32/F32</f>
        <v>0.7979</v>
      </c>
    </row>
    <row r="33" customFormat="false" ht="15" hidden="false" customHeight="true" outlineLevel="0" collapsed="false">
      <c r="A33" s="50" t="s">
        <v>72</v>
      </c>
      <c r="B33" s="51"/>
      <c r="C33" s="51"/>
      <c r="D33" s="52" t="n">
        <f aca="false">SUM(D3:D32)</f>
        <v>173845147.129966</v>
      </c>
      <c r="E33" s="52" t="n">
        <f aca="false">SUM(E3:E32)</f>
        <v>57138691.7284436</v>
      </c>
      <c r="F33" s="52" t="n">
        <f aca="false">SUM(F3:F32)</f>
        <v>230983838.85841</v>
      </c>
      <c r="G33" s="52" t="n">
        <f aca="false">SUM(G3:G32)</f>
        <v>-8430910.11833196</v>
      </c>
      <c r="H33" s="52" t="n">
        <f aca="false">SUM(H3:H32)</f>
        <v>222552928.740078</v>
      </c>
      <c r="I33" s="52" t="n">
        <f aca="false">SUM(I3:I32)</f>
        <v>-17323787.9143807</v>
      </c>
      <c r="J33" s="52" t="n">
        <f aca="false">SUM(J3:J32)</f>
        <v>205229140.825697</v>
      </c>
      <c r="K33" s="51"/>
      <c r="L33" s="52" t="n">
        <f aca="false">SUM(L3:L32)</f>
        <v>-20927135.8005719</v>
      </c>
      <c r="M33" s="52" t="n">
        <f aca="false">SUM(M3:M32)</f>
        <v>184302005.025125</v>
      </c>
      <c r="N33" s="51"/>
    </row>
    <row r="35" customFormat="false" ht="87.75" hidden="false" customHeight="true" outlineLevel="0" collapsed="false">
      <c r="A35" s="53" t="s">
        <v>73</v>
      </c>
      <c r="B35" s="53"/>
      <c r="C35" s="53"/>
      <c r="D35" s="53"/>
      <c r="E35" s="53"/>
      <c r="F35" s="53"/>
      <c r="G35" s="53"/>
      <c r="H35" s="53"/>
      <c r="I35" s="53"/>
      <c r="J35" s="53"/>
      <c r="K35" s="53"/>
      <c r="L35" s="53"/>
      <c r="M35" s="53"/>
      <c r="N35" s="53"/>
    </row>
  </sheetData>
  <mergeCells count="1">
    <mergeCell ref="A35:N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1" width="110"/>
  </cols>
  <sheetData>
    <row r="1" customFormat="false" ht="17.25" hidden="false" customHeight="true" outlineLevel="0" collapsed="false">
      <c r="A1" s="2" t="s">
        <v>74</v>
      </c>
    </row>
    <row r="4" customFormat="false" ht="15" hidden="false" customHeight="true" outlineLevel="0" collapsed="false">
      <c r="A4" s="12" t="s">
        <v>75</v>
      </c>
    </row>
    <row r="5" customFormat="false" ht="45" hidden="false" customHeight="true" outlineLevel="0" collapsed="false">
      <c r="A5" s="54" t="s">
        <v>76</v>
      </c>
    </row>
    <row r="7" customFormat="false" ht="15" hidden="false" customHeight="true" outlineLevel="0" collapsed="false">
      <c r="A7" s="12" t="s">
        <v>77</v>
      </c>
    </row>
    <row r="8" customFormat="false" ht="30" hidden="false" customHeight="true" outlineLevel="0" collapsed="false">
      <c r="A8" s="54" t="s">
        <v>78</v>
      </c>
    </row>
    <row r="11" customFormat="false" ht="15" hidden="false" customHeight="true" outlineLevel="0" collapsed="false">
      <c r="A11" s="12" t="s">
        <v>79</v>
      </c>
    </row>
    <row r="12" customFormat="false" ht="45" hidden="false" customHeight="true" outlineLevel="0" collapsed="false">
      <c r="A12" s="54" t="s">
        <v>80</v>
      </c>
    </row>
    <row r="15" customFormat="false" ht="15" hidden="false" customHeight="true" outlineLevel="0" collapsed="false">
      <c r="A15" s="12" t="s">
        <v>81</v>
      </c>
    </row>
    <row r="16" customFormat="false" ht="45" hidden="false" customHeight="true" outlineLevel="0" collapsed="false">
      <c r="A16" s="54" t="s">
        <v>82</v>
      </c>
    </row>
    <row r="18" customFormat="false" ht="15" hidden="false" customHeight="true" outlineLevel="0" collapsed="false">
      <c r="A18" s="12" t="s">
        <v>83</v>
      </c>
    </row>
    <row r="19" customFormat="false" ht="75" hidden="false" customHeight="true" outlineLevel="0" collapsed="false">
      <c r="A19" s="54" t="s">
        <v>84</v>
      </c>
    </row>
    <row r="21" customFormat="false" ht="15" hidden="false" customHeight="true" outlineLevel="0" collapsed="false">
      <c r="A21" s="12" t="s">
        <v>85</v>
      </c>
    </row>
    <row r="22" customFormat="false" ht="45" hidden="false" customHeight="true" outlineLevel="0" collapsed="false">
      <c r="A22" s="54" t="s">
        <v>86</v>
      </c>
    </row>
    <row r="25" customFormat="false" ht="15" hidden="false" customHeight="true" outlineLevel="0" collapsed="false">
      <c r="A25" s="12" t="s">
        <v>87</v>
      </c>
    </row>
    <row r="26" customFormat="false" ht="30" hidden="false" customHeight="true" outlineLevel="0" collapsed="false">
      <c r="A26" s="54" t="s">
        <v>88</v>
      </c>
    </row>
    <row r="28" customFormat="false" ht="15" hidden="false" customHeight="true" outlineLevel="0" collapsed="false">
      <c r="A28" s="12" t="s">
        <v>89</v>
      </c>
    </row>
    <row r="29" customFormat="false" ht="60" hidden="false" customHeight="true" outlineLevel="0" collapsed="false">
      <c r="A29" s="54" t="s">
        <v>90</v>
      </c>
    </row>
    <row r="31" customFormat="false" ht="15" hidden="false" customHeight="true" outlineLevel="0" collapsed="false">
      <c r="A31" s="12" t="s">
        <v>91</v>
      </c>
    </row>
    <row r="32" customFormat="false" ht="60" hidden="false" customHeight="true" outlineLevel="0" collapsed="false">
      <c r="A32" s="54" t="s">
        <v>92</v>
      </c>
    </row>
    <row r="35" customFormat="false" ht="15" hidden="false" customHeight="true" outlineLevel="0" collapsed="false">
      <c r="A35" s="12" t="s">
        <v>93</v>
      </c>
    </row>
    <row r="36" customFormat="false" ht="90" hidden="false" customHeight="true" outlineLevel="0" collapsed="false">
      <c r="A36" s="54" t="s">
        <v>94</v>
      </c>
    </row>
    <row r="39" customFormat="false" ht="15" hidden="false" customHeight="true" outlineLevel="0" collapsed="false">
      <c r="A39" s="12" t="s">
        <v>95</v>
      </c>
    </row>
    <row r="40" customFormat="false" ht="45" hidden="false" customHeight="true" outlineLevel="0" collapsed="false">
      <c r="A40" s="54" t="s">
        <v>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2026-08-04T13:54:03Z</dcterms:created>
  <dc:creator>openpyxl</dc:creator>
  <dc:description/>
  <dc:language>en-US</dc:language>
  <cp:lastModifiedBy/>
  <dcterms:modified xsi:type="dcterms:W3CDTF">2026-08-10T17:21:52Z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